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bookViews>
    <workbookView xWindow="0" yWindow="0" windowWidth="28800" windowHeight="12330" firstSheet="1" activeTab="1"/>
  </bookViews>
  <sheets>
    <sheet name="Подстановка" sheetId="14" state="hidden" r:id="rId1"/>
    <sheet name="1-1" sheetId="4" r:id="rId2"/>
    <sheet name="1-2" sheetId="5" r:id="rId3"/>
    <sheet name="Справка 3" sheetId="9" r:id="rId4"/>
    <sheet name="2-1" sheetId="6" r:id="rId5"/>
    <sheet name="2-2" sheetId="10" r:id="rId6"/>
    <sheet name="Справка 5" sheetId="11" r:id="rId7"/>
    <sheet name="3" sheetId="8" r:id="rId8"/>
    <sheet name="4" sheetId="12" r:id="rId9"/>
  </sheets>
  <definedNames>
    <definedName name="Значения">Подстановка!$B$2:$B$3</definedName>
    <definedName name="Образовательная_организация">Подстановка!$A$2:$A$28</definedName>
    <definedName name="Состояние_ПК">Подстановка!$E$2:$E$3</definedName>
    <definedName name="Тип_видеонаблюдения">Подстановка!$C$2:$C$4</definedName>
    <definedName name="Типк_ПК">Подстановка!$D$2:$D$7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3" i="9" l="1"/>
  <c r="A142" i="9"/>
  <c r="A141" i="9"/>
  <c r="A140" i="9"/>
  <c r="A139" i="9"/>
  <c r="A138" i="9"/>
  <c r="A137" i="9"/>
  <c r="A136" i="9"/>
  <c r="A135" i="9"/>
  <c r="A134" i="9"/>
  <c r="A133" i="9"/>
  <c r="A132" i="9"/>
  <c r="A128" i="9"/>
  <c r="A129" i="9"/>
  <c r="A130" i="9"/>
  <c r="A131" i="9"/>
  <c r="A127" i="9" l="1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V9" i="6" l="1"/>
  <c r="V14" i="6" l="1"/>
  <c r="V15" i="6"/>
  <c r="AE12" i="12" l="1"/>
  <c r="AE10" i="12"/>
  <c r="R45" i="4" l="1"/>
  <c r="R36" i="4"/>
  <c r="R27" i="4"/>
  <c r="R18" i="4"/>
  <c r="R9" i="4"/>
  <c r="AE14" i="12" l="1"/>
  <c r="V13" i="6"/>
  <c r="V12" i="6"/>
  <c r="V11" i="6"/>
  <c r="AE9" i="12"/>
  <c r="AE7" i="12"/>
  <c r="V7" i="6" l="1"/>
  <c r="AE11" i="12"/>
  <c r="AE13" i="12"/>
  <c r="A9" i="4"/>
  <c r="A45" i="4"/>
  <c r="A36" i="4"/>
  <c r="A27" i="4"/>
  <c r="A18" i="4"/>
  <c r="AB5" i="8"/>
  <c r="AE8" i="12" l="1"/>
  <c r="AB7" i="6"/>
  <c r="AB32" i="6"/>
  <c r="Y32" i="6"/>
  <c r="V32" i="6"/>
  <c r="Y23" i="6"/>
  <c r="AB23" i="6"/>
  <c r="AB16" i="6"/>
  <c r="V16" i="6"/>
  <c r="Y7" i="6"/>
  <c r="AE15" i="12" s="1"/>
  <c r="AE16" i="12" s="1"/>
  <c r="V23" i="6"/>
  <c r="Y16" i="6" l="1"/>
</calcChain>
</file>

<file path=xl/sharedStrings.xml><?xml version="1.0" encoding="utf-8"?>
<sst xmlns="http://schemas.openxmlformats.org/spreadsheetml/2006/main" count="870" uniqueCount="312">
  <si>
    <t>Раздел 1. Сведения о материальной базе</t>
  </si>
  <si>
    <t>1.1. Сведения о здании (зданиях)</t>
  </si>
  <si>
    <t>Здание №1</t>
  </si>
  <si>
    <t>Адрес здания:</t>
  </si>
  <si>
    <t>Общее количество помещений</t>
  </si>
  <si>
    <t>Наличие доступа к 
сети Интернет</t>
  </si>
  <si>
    <t>Наличие локальной вычислительной сети</t>
  </si>
  <si>
    <t>Общее количество компьютеров</t>
  </si>
  <si>
    <t>Количество камер</t>
  </si>
  <si>
    <t>внутренних</t>
  </si>
  <si>
    <t>наружных</t>
  </si>
  <si>
    <t>Справка 1.1.</t>
  </si>
  <si>
    <t>Поставщик доступа к сети Интернет</t>
  </si>
  <si>
    <t>мб/с</t>
  </si>
  <si>
    <t>Скорость доступа к сети Интернет
(по договору)</t>
  </si>
  <si>
    <t>Скорость доступа к сети Интернет
(фактическая)</t>
  </si>
  <si>
    <t>Справка 1.5.</t>
  </si>
  <si>
    <t>Здание №5</t>
  </si>
  <si>
    <t>Справка 1.4.</t>
  </si>
  <si>
    <t>Здание №4</t>
  </si>
  <si>
    <t>Справка 1.3.</t>
  </si>
  <si>
    <t>Здание №3</t>
  </si>
  <si>
    <t>Справка 1.2.</t>
  </si>
  <si>
    <t>Здание №2</t>
  </si>
  <si>
    <t>Справка 2.</t>
  </si>
  <si>
    <t>Здания объединены в единую локальную вычислительную сеть</t>
  </si>
  <si>
    <t>1.2. Сведения о помещениях</t>
  </si>
  <si>
    <t>№ 
п/п</t>
  </si>
  <si>
    <t>Номер
помещения</t>
  </si>
  <si>
    <t>Наименование помещения (кабинета)</t>
  </si>
  <si>
    <t>Количество компьютеров</t>
  </si>
  <si>
    <t>Наличие доступа к ЛВС</t>
  </si>
  <si>
    <t>Помещения здания №1</t>
  </si>
  <si>
    <t>Помещения здания №2</t>
  </si>
  <si>
    <t>Помещения здания №3</t>
  </si>
  <si>
    <t>Помещения здания №4</t>
  </si>
  <si>
    <t>Помещения здания №5</t>
  </si>
  <si>
    <t>Наличие системы видеонаблюдения (тип системы)</t>
  </si>
  <si>
    <t>Организация контентной фильтрации</t>
  </si>
  <si>
    <t>Раздел 2. Информационная база организации</t>
  </si>
  <si>
    <t>2.1. Количественные показатели технических средств</t>
  </si>
  <si>
    <t>Наименование показателей</t>
  </si>
  <si>
    <t>Всего</t>
  </si>
  <si>
    <t>всего</t>
  </si>
  <si>
    <t>из них доступных для использования обучающимися в свободное от основных занятий время</t>
  </si>
  <si>
    <t>из них:</t>
  </si>
  <si>
    <t xml:space="preserve">   стационарные компьютеры</t>
  </si>
  <si>
    <t xml:space="preserve">   из них:</t>
  </si>
  <si>
    <t xml:space="preserve">      серверы</t>
  </si>
  <si>
    <t xml:space="preserve">   ноутбуки</t>
  </si>
  <si>
    <t xml:space="preserve">   планшеты</t>
  </si>
  <si>
    <t xml:space="preserve">   находятся в составе локальных вычислительных сетей</t>
  </si>
  <si>
    <t xml:space="preserve">   поступившие в отчетном году</t>
  </si>
  <si>
    <t>Х</t>
  </si>
  <si>
    <t xml:space="preserve">      стационарные компьютеры</t>
  </si>
  <si>
    <t xml:space="preserve">      из них:</t>
  </si>
  <si>
    <t xml:space="preserve">         серверы</t>
  </si>
  <si>
    <t xml:space="preserve">      ноутбуки</t>
  </si>
  <si>
    <t xml:space="preserve">      планшеты</t>
  </si>
  <si>
    <t>Единиц компьютерной (офисной) техники</t>
  </si>
  <si>
    <t xml:space="preserve">   мультимедийные проекторы</t>
  </si>
  <si>
    <t xml:space="preserve">   интерактивные доски</t>
  </si>
  <si>
    <t xml:space="preserve">   принтеры</t>
  </si>
  <si>
    <t xml:space="preserve">   сканеры</t>
  </si>
  <si>
    <t xml:space="preserve">   копировальные аппараты</t>
  </si>
  <si>
    <t xml:space="preserve">   многофункциональные устройства (МФУ, выполняющие
   операции печати, сканирования, копирования)</t>
  </si>
  <si>
    <t xml:space="preserve">   шредеры</t>
  </si>
  <si>
    <t xml:space="preserve">      мультимедийные проекторы</t>
  </si>
  <si>
    <t xml:space="preserve">      интерактивные доски</t>
  </si>
  <si>
    <t xml:space="preserve">      принтеры</t>
  </si>
  <si>
    <t xml:space="preserve">      сканеры</t>
  </si>
  <si>
    <t xml:space="preserve">      копировальные аппараты</t>
  </si>
  <si>
    <t xml:space="preserve">      многофункциональные устройства (МФУ, выполняющие
      операции печати, сканирования, копирования)</t>
  </si>
  <si>
    <t xml:space="preserve">      шредеры</t>
  </si>
  <si>
    <t>в том числе используемых 
в учебых целях</t>
  </si>
  <si>
    <t>№
п/п</t>
  </si>
  <si>
    <t>Дата поступления</t>
  </si>
  <si>
    <t>Наименование компьютера 
(по бухгалтерскому учету)</t>
  </si>
  <si>
    <t>Состояние</t>
  </si>
  <si>
    <t>Справка 3. Перечень персональных компьютеров образовательной организации</t>
  </si>
  <si>
    <t>2.2.1. Программные средства общего назначение</t>
  </si>
  <si>
    <t>Значения</t>
  </si>
  <si>
    <t>Используемые операционные системы</t>
  </si>
  <si>
    <t>Используемые офисные пакеты</t>
  </si>
  <si>
    <t>Используемые антивирусные приложения</t>
  </si>
  <si>
    <t>2.2.2. Специальные программные средства</t>
  </si>
  <si>
    <t>Наличие в организации</t>
  </si>
  <si>
    <t>в том числе доступно для использования обучающимися</t>
  </si>
  <si>
    <t>Наименования программных средств, через запятую</t>
  </si>
  <si>
    <t>Примечание*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</si>
  <si>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</si>
  <si>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</si>
  <si>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</si>
  <si>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Электронные версии учебных пособий</t>
  </si>
  <si>
    <t>Электронные версии учебников</t>
  </si>
  <si>
    <t>Электронная библиотека</t>
  </si>
  <si>
    <t>Электронный журнал, электронный дневник</t>
  </si>
  <si>
    <t>Электронные справочно-правовые системы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</si>
  <si>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</si>
  <si>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</si>
  <si>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Другие программные средства</t>
  </si>
  <si>
    <t>Справка 4.</t>
  </si>
  <si>
    <t>Количество электронных учебников</t>
  </si>
  <si>
    <t>единиц</t>
  </si>
  <si>
    <t>Средства контент-фильтрации доступа к сети Интернет</t>
  </si>
  <si>
    <t>2.2. Программные средства</t>
  </si>
  <si>
    <t>* - для серверов указать их назначение (файловый, контроллер домена, прокси-сервер, DHCP, 
доступ к интернету, база данных (какая) и т.п.)</t>
  </si>
  <si>
    <t>Справка 5. Используемые средства защиты информации</t>
  </si>
  <si>
    <t>Значения 
(1 - да; 0 - нет)</t>
  </si>
  <si>
    <t xml:space="preserve">Средства шифрования </t>
  </si>
  <si>
    <t xml:space="preserve">Средства электронной подписи  </t>
  </si>
  <si>
    <t>Средства строгой аутентификации (например, пароли длиннее 8 символов, сменяемые не реже, чем раз в 6 месяцев)</t>
  </si>
  <si>
    <t>Технические средства аутентификации пользователей (например, токены, USB-ключи или смарт-карты)</t>
  </si>
  <si>
    <t>Биометрические средства аутентификации пользователей</t>
  </si>
  <si>
    <t>Резервное копирование данных</t>
  </si>
  <si>
    <t>Регулярно обновляемые антивирусные программы</t>
  </si>
  <si>
    <t>Программные/аппаратные средства, препятствующие несанкционированному доступу из глобальных информационных/локальных вычислительных сетей (Брандмауэр)</t>
  </si>
  <si>
    <t>Спам-фильтр</t>
  </si>
  <si>
    <t>Системы обнаружения вторжения в компьютер или сеть</t>
  </si>
  <si>
    <t>Программные средства автоматизации процессов анализа и контроля защищенности компьютерных систем</t>
  </si>
  <si>
    <t>Раздел 3. Затраты на информационные и коммуницационные технологии</t>
  </si>
  <si>
    <t>Раздел 4. Сводные показатели</t>
  </si>
  <si>
    <t>Всего
(тысяч рублей, с двумя знаками после запятой)</t>
  </si>
  <si>
    <t>Затраты на информационные и коммуникационные технологии — всего</t>
  </si>
  <si>
    <t>Персональные компьютеры — всего</t>
  </si>
  <si>
    <t>в том числе:</t>
  </si>
  <si>
    <t xml:space="preserve">   на приобретение вычислительной техники и оргтехники</t>
  </si>
  <si>
    <t xml:space="preserve">   на приобретение телекоммуникационного оборудования</t>
  </si>
  <si>
    <t xml:space="preserve">   на приобретение программного обеспечения</t>
  </si>
  <si>
    <t xml:space="preserve">      из них российского программного обеспечения</t>
  </si>
  <si>
    <t xml:space="preserve">   на оплату услуг электросвязи</t>
  </si>
  <si>
    <t xml:space="preserve">      из них на оплату доступа к Интернету</t>
  </si>
  <si>
    <t xml:space="preserve">   на обучение сотрудников, связанное с развитием и использованием
   информационных и коммуникационных технологий</t>
  </si>
  <si>
    <t xml:space="preserve">   на оплату услуг сторонних организаций и специалистов, связанных с 
   информационными и коммуникационными технологиями (кроме услуг связи и 
   обучения)</t>
  </si>
  <si>
    <t xml:space="preserve">      из них на оплату услуг по предоставлению прав использования программного 
      обеспечения и вычислительных ресурсов на внешних ЭВМ 
      («облачных» сервисов)</t>
  </si>
  <si>
    <t xml:space="preserve">   прочие затраты на информационные и коммуникационные технологии</t>
  </si>
  <si>
    <t>Справка 6.</t>
  </si>
  <si>
    <t>чел.</t>
  </si>
  <si>
    <t>Общая численность обучающихся</t>
  </si>
  <si>
    <t>Общее количество зднаний</t>
  </si>
  <si>
    <t>Общее количество помещений во всех зданиях</t>
  </si>
  <si>
    <t>Максимальная скорость доступа к сети Инетнет</t>
  </si>
  <si>
    <t>Общее количество персональных компьютеров</t>
  </si>
  <si>
    <t>Число персональных компьютеров, используемых в учебных целях, в расчете на 100 обучающихся</t>
  </si>
  <si>
    <t>Единицы 
измерения</t>
  </si>
  <si>
    <t>Общее количество персональных компьютеров, используемых в учебных целях</t>
  </si>
  <si>
    <t>процент</t>
  </si>
  <si>
    <t>единица</t>
  </si>
  <si>
    <t>Тип видеонаблюдения</t>
  </si>
  <si>
    <t>аналоговая</t>
  </si>
  <si>
    <t>цифровая</t>
  </si>
  <si>
    <t>гибридная</t>
  </si>
  <si>
    <t>Образовательная организация</t>
  </si>
  <si>
    <t>Типк ПК</t>
  </si>
  <si>
    <t>Состояние ПК</t>
  </si>
  <si>
    <t>Муниципальное автономное общеобразовательное учреждение Андреевская средняя общеобразовательная школа Тюменского муниципального района</t>
  </si>
  <si>
    <t>Муниципальное автономное общеобразовательное учреждение Богандинская средняя общеобразовательная школа № 1 Тюменского муниципального района</t>
  </si>
  <si>
    <t>Муниципальное автономное общеобразовательное учреждение Богандинская средняя общеобразовательная школа № 2 Тюменского муниципального района</t>
  </si>
  <si>
    <t>Муниципальное автономное общеобразовательное учреждение Богандинская средняя общеобразовательная школа № 42 Тюменского муниципального района</t>
  </si>
  <si>
    <t>Муниципальное автономное общеобразовательное учреждение Борковская средняя общеобразовательная школа Тюменского муниципального района</t>
  </si>
  <si>
    <t>Муниципальное автономное общеобразовательное учреждение Боровская средняя общеобразовательная школа Тюменского муниципального района</t>
  </si>
  <si>
    <t>Муниципальное автономное общеобразовательное учреждение Горьковская средняя общеобразовательная школа Тюменского муниципального района</t>
  </si>
  <si>
    <t>Муниципальное автономное общеобразовательное учреждение Ембаевская средняя общеобразовательная школа имени А. Аширбекова Тюменского муниципального района</t>
  </si>
  <si>
    <t>Муниципальное автономное общеобразовательное учреждение Каменская средняя общеобразовательная школа Тюменского муниципального района</t>
  </si>
  <si>
    <t>Муниципальное автономное общеобразовательное учреждение Каскаринская средняя общеобразовательная школа Тюменского муниципального района</t>
  </si>
  <si>
    <t>Муниципальное автономное общеобразовательное учреждение Кулаковская средняя общеобразовательная школа Тюменского муниципального района</t>
  </si>
  <si>
    <t>Муниципальное автономное общеобразовательное учреждение Луговская средняя общеобразовательная школа Тюменского муниципального района</t>
  </si>
  <si>
    <t>Муниципальное автономное общеобразовательное учреждение Мальковская средняя общеобразовательная школа Тюменского муниципального района</t>
  </si>
  <si>
    <t>Муниципальное атономное общеобразовательное учреждение Московская средняя общеобразовательная школа Тюменского муниципального района</t>
  </si>
  <si>
    <t>Муниципальное автономное общеобразовательное учреждение Муллашинская средняя общеобразовательная школа Тюменского муниципального района</t>
  </si>
  <si>
    <t>Муниципальное автономное общеобразовательное учреждение Новотарманская средняя общеобразовательная школа Тюменского муниципального района</t>
  </si>
  <si>
    <t>Муниципальное автономное общеобразовательное учреждение Переваловская средняя общеобразовательная школа Тюменского муниципального района</t>
  </si>
  <si>
    <t>Муниципальное автономное общеобразовательное учреждение Созоновская средняя общеобразовательная школа Тюменского муниципального района</t>
  </si>
  <si>
    <t>Муниципальное автономное общеобразовательное учреждение Успенская средняя общеобразовательная школа Тюменского муниципального района</t>
  </si>
  <si>
    <t>Муниципальное автономное общеобразовательное учреждение Червишевская средняя общеобразовательная школа Тюменского муниципального района</t>
  </si>
  <si>
    <t>Муниципальное автономное общеобразовательное учреждение Чикчинская средняя общеобразовательная школа имени Х.Х. Якина Тюменского муниципального района</t>
  </si>
  <si>
    <t>Муниципальное автономное общеобразовательное учреждение Яровская средняя общеобразовательная школа Тюменского муниципального района</t>
  </si>
  <si>
    <t>Муниципальное автономное общеобразовательное учреждение Винзилинская средняя общеобразовательная школа имени Г.С. Ковальчука Тюменского муниципального района</t>
  </si>
  <si>
    <t>Муниципальное автономное дошкольное образовательное учреждение  Тюменского муниципального района Боровский детский сад "Журавушка" общеразвивающего вида с приоритетным осуществлением деятельности по познавательно-речевому направлению развития детей</t>
  </si>
  <si>
    <t>Муниципальное автономное дошкольное образовательное учреждение Тюменского муниципального района Винзилинский детский сад "Малышок"</t>
  </si>
  <si>
    <t>Муниципальное автономное дошкольное образовательное учреждение  Тюменского муниципального района Червишевский детский сад "Сибирячок"</t>
  </si>
  <si>
    <t xml:space="preserve">Муниципальное автономное дошкольное образовательное учреждение Тюменского муниципального района Каскаринский детский сад "Золотой петушок"    </t>
  </si>
  <si>
    <t>стационарный</t>
  </si>
  <si>
    <t>ноутбук</t>
  </si>
  <si>
    <t>нетбук</t>
  </si>
  <si>
    <t>планшет</t>
  </si>
  <si>
    <t>сервер</t>
  </si>
  <si>
    <t>рабочий</t>
  </si>
  <si>
    <t>не рабочий</t>
  </si>
  <si>
    <t>моноблок</t>
  </si>
  <si>
    <t>Тип ПК</t>
  </si>
  <si>
    <t>Количество компьютеров имеющих доступ к ЛВС</t>
  </si>
  <si>
    <t>Удельный вес компьютеров имеющих доступ к ЛВС</t>
  </si>
  <si>
    <t>Количество компьютеров имеющих доступ к сети Интернет</t>
  </si>
  <si>
    <t>Удельный вес компьютеров имеющих доступ к сети Интернет</t>
  </si>
  <si>
    <t xml:space="preserve">   имеют доступ к информационно-телекоммуникационной сети Интернет</t>
  </si>
  <si>
    <t>Значения 
(наименования программных средств, 
через запятую)</t>
  </si>
  <si>
    <t>(за 2018 год)</t>
  </si>
  <si>
    <t>625509, Тюменская область, Тюменский район, п. Новотарманский, ул.Школьная д 2</t>
  </si>
  <si>
    <t>Проксиком</t>
  </si>
  <si>
    <t>625550, Тюменская область, Тюменский район, с. Салаирка, ул. Новая, д. 35</t>
  </si>
  <si>
    <t>625551, Тюменская область, Тюменский район, д. Нариманова, ул. Центральная, д. 21</t>
  </si>
  <si>
    <t>Начальный класс</t>
  </si>
  <si>
    <t>Актовый зал</t>
  </si>
  <si>
    <t>Спортивный зал</t>
  </si>
  <si>
    <t>Мастерская</t>
  </si>
  <si>
    <t>Кабинет ОБЖ</t>
  </si>
  <si>
    <t>Кабинет математики</t>
  </si>
  <si>
    <t>Кабинет средних классов</t>
  </si>
  <si>
    <t>Кабинет иностранного языка</t>
  </si>
  <si>
    <t>Кабинет истории</t>
  </si>
  <si>
    <t>Кабинет географии</t>
  </si>
  <si>
    <t>Кабинет робототехники</t>
  </si>
  <si>
    <t>Кабинет физики</t>
  </si>
  <si>
    <t>Кабинет химии</t>
  </si>
  <si>
    <t>Учительская</t>
  </si>
  <si>
    <t>Приемная</t>
  </si>
  <si>
    <t>Кабинет директора</t>
  </si>
  <si>
    <t>Соц. Педагог</t>
  </si>
  <si>
    <t>Зам. Директора по УВР</t>
  </si>
  <si>
    <t>Зам. Директора по ИТ</t>
  </si>
  <si>
    <t>Бухгалтерия</t>
  </si>
  <si>
    <t>Психолог</t>
  </si>
  <si>
    <t>Кабинет русского и литературы</t>
  </si>
  <si>
    <t>Кабинет технологии</t>
  </si>
  <si>
    <t>Пост охраны</t>
  </si>
  <si>
    <t>Мед кабинет</t>
  </si>
  <si>
    <t>Библиотека</t>
  </si>
  <si>
    <t>Кабинет русского языка</t>
  </si>
  <si>
    <t>Кабинет начальных классов</t>
  </si>
  <si>
    <t>Кабинет информатики</t>
  </si>
  <si>
    <t>Зам. Кабинет</t>
  </si>
  <si>
    <t>Каб боевой славы</t>
  </si>
  <si>
    <t>Муз. Кабинет</t>
  </si>
  <si>
    <t>Гр. "Полянка"</t>
  </si>
  <si>
    <t>Гр. "Неоседы"</t>
  </si>
  <si>
    <t>Гр. "Фантазеры"</t>
  </si>
  <si>
    <t>Гр. "Кораблик"</t>
  </si>
  <si>
    <t>Гр. "Пчелки"</t>
  </si>
  <si>
    <t>Гр. "Гномики"</t>
  </si>
  <si>
    <t>Гр. "Вишенки"</t>
  </si>
  <si>
    <t>Гр. "Теремок"</t>
  </si>
  <si>
    <t>Мед. Кабинет</t>
  </si>
  <si>
    <t>Каб. Руководителя СП</t>
  </si>
  <si>
    <t>Метод.Кабинет</t>
  </si>
  <si>
    <t xml:space="preserve">Ноутбук Compaq Presario </t>
  </si>
  <si>
    <t xml:space="preserve">Ноутбук HP Pavilion </t>
  </si>
  <si>
    <t>Ноутбук Packard Radeon HD6320</t>
  </si>
  <si>
    <t>Ноутбук ASUS Intel Core T5720</t>
  </si>
  <si>
    <t>Ноутбук</t>
  </si>
  <si>
    <t>Ноутбук Acer</t>
  </si>
  <si>
    <t xml:space="preserve">Ноутбук HP 6720sGR900ES </t>
  </si>
  <si>
    <t>Ноутбук Core i3 X4 4460</t>
  </si>
  <si>
    <t>Ноутбук MSI</t>
  </si>
  <si>
    <t>в веден в эксплуатацию в связи с присоединением структурного подразделения</t>
  </si>
  <si>
    <t>Ноутбук HP</t>
  </si>
  <si>
    <t>в веден в эксплуатацию в связи с пресоединением структурного подразделения</t>
  </si>
  <si>
    <t>Ноутбук Lenovo</t>
  </si>
  <si>
    <t>Компьютер CPU intel Core 2Duo E4500</t>
  </si>
  <si>
    <t>Компьютер CPU intel Core 2Duo Е7200</t>
  </si>
  <si>
    <t>Компьютер CPU intel Core 2Duo E7200</t>
  </si>
  <si>
    <t>Системный блок МЕГА-Бизнес про 760</t>
  </si>
  <si>
    <t>Системный блок МЕГА-Бизнес ПРО2300</t>
  </si>
  <si>
    <t>Системный блок МЕГА-Е6700</t>
  </si>
  <si>
    <t>Компьютер СКАТ Офис АРС-122</t>
  </si>
  <si>
    <t xml:space="preserve">Системный блок компьютера АТМ-36 (corei3-4-1000) </t>
  </si>
  <si>
    <t xml:space="preserve">Системный блок компьютера АТМ-36 (corei3-4-1000). </t>
  </si>
  <si>
    <t>Системный блок компьютера АТМ-36 (corei3-4-1000)..</t>
  </si>
  <si>
    <t>Системный блок компьютера АТМ-36v (corei3-pcxv-4-1000)</t>
  </si>
  <si>
    <t xml:space="preserve">Системный блок компьютера АТМ-3 (3700-4-1000-DVD-RW-450W) </t>
  </si>
  <si>
    <t>Системный блок компьютера АТМ-36 (corei3-4-1000)"</t>
  </si>
  <si>
    <t xml:space="preserve">Системный блок компьютера АТМ-36 (corei3-4-1000); </t>
  </si>
  <si>
    <t xml:space="preserve">Системный блок компьютера АТМ-36 (corei3-4-1000);" </t>
  </si>
  <si>
    <t>Системный блок компьютера АТМ-36v (corei3-pcxv-4-1000).</t>
  </si>
  <si>
    <t>Ноутбук AserTravelMatecorei3,17/3</t>
  </si>
  <si>
    <t>Компьютер</t>
  </si>
  <si>
    <t>Портативный компьютер ученика</t>
  </si>
  <si>
    <t>Портативный компьютер учителя</t>
  </si>
  <si>
    <t>Системный блок</t>
  </si>
  <si>
    <t>Компьютер CPU Intel Core 2 Duo E7200 OEM</t>
  </si>
  <si>
    <t>Компьютер Elextron WEST7200 CPU</t>
  </si>
  <si>
    <t>Компьютер Elextron WEST7200</t>
  </si>
  <si>
    <t>Компьютер Elextron WEST 7200</t>
  </si>
  <si>
    <t>Компьютер Elextron WEST 7200 CPU</t>
  </si>
  <si>
    <t>Компьютер Elextron CPU Intel Core 2</t>
  </si>
  <si>
    <t>Компьютер CPU Intel Pentium D 915 Скат</t>
  </si>
  <si>
    <t>Компьютер в сборе СКАТ Celeron</t>
  </si>
  <si>
    <t>Системный блок Intel Original LGA775</t>
  </si>
  <si>
    <t>Компьютер в сборе LCD</t>
  </si>
  <si>
    <t>Компьютер в сборе 17LQT711B</t>
  </si>
  <si>
    <t>Компьютер CPU Intel Pentium D 915</t>
  </si>
  <si>
    <t>Комплект ПК 3200</t>
  </si>
  <si>
    <t>Комплект ПК Aser (для роботех.)</t>
  </si>
  <si>
    <t>Файловый, доступ к интерту</t>
  </si>
  <si>
    <t xml:space="preserve">
Microsoft Windows 7 Professional SP1 (x32/x64) RU</t>
  </si>
  <si>
    <t>Microsoft Office 2016, Microsoft Office 2013,Microsoft Office 2007</t>
  </si>
  <si>
    <t>Антивирус Касперского 2010</t>
  </si>
  <si>
    <t>Пособия для интерактивной доски начального среднего образования</t>
  </si>
  <si>
    <t>Учи.ру, demolit, единыйурок.рф, сетевичок.рф.ПБ.</t>
  </si>
  <si>
    <t>Электронная школа</t>
  </si>
  <si>
    <t>Электронная школа, ПБ</t>
  </si>
  <si>
    <t>Горант, Сбис++</t>
  </si>
  <si>
    <t>1С Бухгалтерия</t>
  </si>
  <si>
    <t>Traffic Inspector, Интернет Цензор</t>
  </si>
  <si>
    <t>три здания</t>
  </si>
  <si>
    <t>Каб. Коменданта(н)</t>
  </si>
  <si>
    <t>Метод. Кабинет(н)</t>
  </si>
  <si>
    <t>Группа(с)</t>
  </si>
  <si>
    <t>Группа(х)</t>
  </si>
  <si>
    <t>Системный блок Intel.core</t>
  </si>
  <si>
    <t>моноблок Acer</t>
  </si>
  <si>
    <t>ноутбук Acer Aspir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</si>
</sst>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 wrapText="1"/>
    </xf>
    <xf numFmtId="0" fontId="1" fillId="0" borderId="0" xfId="3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left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4" fontId="1" fillId="2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9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2 2 2 10" xfId="3"/>
    <cellStyle name="Процентный" xfId="1" builtinId="5"/>
  </cellStyles>
  <dxfs count="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Таблица4" displayName="Таблица4" ref="A4:G45" totalsRowShown="0" headerRowDxfId="69" dataDxfId="67" headerRowBorderDxfId="68" tableBorderDxfId="66" totalsRowBorderDxfId="65">
  <autoFilter ref="A4:G45"/>
  <tableColumns count="7">
    <tableColumn id="1" name="№ _x000a_п/п" dataDxfId="64">
      <calculatedColumnFormula>ROW(B5)-4</calculatedColumnFormula>
    </tableColumn>
    <tableColumn id="2" name="Номер_x000a_помещения" dataDxfId="63"/>
    <tableColumn id="3" name="Наименование помещения (кабинета)" dataDxfId="62"/>
    <tableColumn id="4" name="Количество компьютеров" dataDxfId="61"/>
    <tableColumn id="5" name="Наличие доступа к ЛВС" dataDxfId="60"/>
    <tableColumn id="6" name="Наличие доступа к _x000a_сети Интернет" dataDxfId="59"/>
    <tableColumn id="7" name="Организация контентной фильтрации" dataDxfId="5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Таблица410" displayName="Таблица410" ref="A47:G64" totalsRowShown="0" headerRowDxfId="57" dataDxfId="55" headerRowBorderDxfId="56" tableBorderDxfId="54" totalsRowBorderDxfId="53">
  <autoFilter ref="A47:G64"/>
  <tableColumns count="7">
    <tableColumn id="1" name="№ _x000a_п/п" dataDxfId="52"/>
    <tableColumn id="2" name="Номер_x000a_помещения" dataDxfId="51"/>
    <tableColumn id="3" name="Наименование помещения (кабинета)" dataDxfId="50"/>
    <tableColumn id="4" name="Количество компьютеров" dataDxfId="49"/>
    <tableColumn id="5" name="Наличие доступа к ЛВС" dataDxfId="48"/>
    <tableColumn id="6" name="Наличие доступа к _x000a_сети Интернет" dataDxfId="47"/>
    <tableColumn id="7" name="Организация контентной фильтрации" dataDxfId="4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411" displayName="Таблица411" ref="A66:G77" totalsRowShown="0" headerRowDxfId="45" dataDxfId="43" headerRowBorderDxfId="44" tableBorderDxfId="42" totalsRowBorderDxfId="41">
  <autoFilter ref="A66:G77"/>
  <tableColumns count="7">
    <tableColumn id="1" name="№ _x000a_п/п" dataDxfId="40"/>
    <tableColumn id="2" name="Номер_x000a_помещения" dataDxfId="39"/>
    <tableColumn id="3" name="Наименование помещения (кабинета)" dataDxfId="38"/>
    <tableColumn id="4" name="Количество компьютеров" dataDxfId="37"/>
    <tableColumn id="5" name="Наличие доступа к ЛВС" dataDxfId="36"/>
    <tableColumn id="6" name="Наличие доступа к _x000a_сети Интернет" dataDxfId="35"/>
    <tableColumn id="7" name="Организация контентной фильтрации" dataDxfId="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Таблица412" displayName="Таблица412" ref="A79:G97" totalsRowShown="0" headerRowDxfId="33" dataDxfId="31" headerRowBorderDxfId="32" tableBorderDxfId="30" totalsRowBorderDxfId="29">
  <autoFilter ref="A79:G97"/>
  <tableColumns count="7">
    <tableColumn id="1" name="№ _x000a_п/п" dataDxfId="28"/>
    <tableColumn id="2" name="Номер_x000a_помещения" dataDxfId="27"/>
    <tableColumn id="3" name="Наименование помещения (кабинета)" dataDxfId="26"/>
    <tableColumn id="4" name="Количество компьютеров" dataDxfId="25"/>
    <tableColumn id="5" name="Наличие доступа к ЛВС" dataDxfId="24"/>
    <tableColumn id="6" name="Наличие доступа к _x000a_сети Интернет" dataDxfId="23"/>
    <tableColumn id="7" name="Организация контентной фильтрации" dataDxfId="2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2" name="Таблица413" displayName="Таблица413" ref="A99:G101" totalsRowShown="0" headerRowDxfId="21" dataDxfId="19" headerRowBorderDxfId="20" tableBorderDxfId="18" totalsRowBorderDxfId="17">
  <autoFilter ref="A99:G101"/>
  <tableColumns count="7">
    <tableColumn id="1" name="№ _x000a_п/п" dataDxfId="16"/>
    <tableColumn id="2" name="Номер_x000a_помещения" dataDxfId="15"/>
    <tableColumn id="3" name="Наименование помещения (кабинета)" dataDxfId="14"/>
    <tableColumn id="4" name="Количество компьютеров" dataDxfId="13"/>
    <tableColumn id="5" name="Наличие доступа к ЛВС" dataDxfId="12"/>
    <tableColumn id="6" name="Наличие доступа к _x000a_сети Интернет" dataDxfId="11"/>
    <tableColumn id="7" name="Организация контентной фильтрации" dataDxfId="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3" name="Таблица13" displayName="Таблица13" ref="A3:F144" totalsRowShown="0" headerRowDxfId="9" headerRowBorderDxfId="8" tableBorderDxfId="7" totalsRowBorderDxfId="6">
  <autoFilter ref="A3:F144"/>
  <tableColumns count="6">
    <tableColumn id="1" name="№_x000a_п/п" dataDxfId="5">
      <calculatedColumnFormula>ROW(B4)-3</calculatedColumnFormula>
    </tableColumn>
    <tableColumn id="2" name="Наименование компьютера _x000a_(по бухгалтерскому учету)" dataDxfId="4"/>
    <tableColumn id="7" name="Тип ПК" dataDxfId="3"/>
    <tableColumn id="3" name="Дата поступления" dataDxfId="2"/>
    <tableColumn id="5" name="Состояние" dataDxfId="1"/>
    <tableColumn id="6" name="Примечание*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A26" sqref="A26"/>
    </sheetView>
  </sheetViews>
  <sheetFormatPr defaultColWidth="9.140625" defaultRowHeight="15" x14ac:dyDescent="0.25"/>
  <cols>
    <col min="1" max="1" width="87.7109375" style="15" customWidth="1"/>
    <col min="2" max="2" width="9.140625" style="15"/>
    <col min="3" max="3" width="21.140625" style="15" bestFit="1" customWidth="1"/>
    <col min="4" max="4" width="18.7109375" style="15" customWidth="1"/>
    <col min="5" max="5" width="14.140625" style="15" bestFit="1" customWidth="1"/>
    <col min="6" max="16384" width="9.140625" style="15"/>
  </cols>
  <sheetData>
    <row r="1" spans="1:5" x14ac:dyDescent="0.25">
      <c r="A1" s="15" t="s">
        <v>152</v>
      </c>
      <c r="B1" s="15" t="s">
        <v>81</v>
      </c>
      <c r="C1" s="15" t="s">
        <v>148</v>
      </c>
      <c r="D1" s="15" t="s">
        <v>153</v>
      </c>
      <c r="E1" s="15" t="s">
        <v>154</v>
      </c>
    </row>
    <row r="2" spans="1:5" ht="30" x14ac:dyDescent="0.25">
      <c r="A2" s="16" t="s">
        <v>155</v>
      </c>
      <c r="B2" s="15">
        <v>0</v>
      </c>
      <c r="C2" s="15" t="s">
        <v>149</v>
      </c>
      <c r="D2" s="15" t="s">
        <v>182</v>
      </c>
      <c r="E2" s="15" t="s">
        <v>187</v>
      </c>
    </row>
    <row r="3" spans="1:5" ht="30" x14ac:dyDescent="0.25">
      <c r="A3" s="16" t="s">
        <v>156</v>
      </c>
      <c r="B3" s="15">
        <v>1</v>
      </c>
      <c r="C3" s="15" t="s">
        <v>150</v>
      </c>
      <c r="D3" s="15" t="s">
        <v>183</v>
      </c>
      <c r="E3" s="15" t="s">
        <v>188</v>
      </c>
    </row>
    <row r="4" spans="1:5" ht="30" x14ac:dyDescent="0.25">
      <c r="A4" s="16" t="s">
        <v>157</v>
      </c>
      <c r="C4" s="15" t="s">
        <v>151</v>
      </c>
      <c r="D4" s="15" t="s">
        <v>184</v>
      </c>
    </row>
    <row r="5" spans="1:5" ht="30" x14ac:dyDescent="0.25">
      <c r="A5" s="16" t="s">
        <v>158</v>
      </c>
      <c r="D5" s="15" t="s">
        <v>185</v>
      </c>
    </row>
    <row r="6" spans="1:5" ht="30" x14ac:dyDescent="0.25">
      <c r="A6" s="16" t="s">
        <v>159</v>
      </c>
      <c r="D6" s="15" t="s">
        <v>189</v>
      </c>
    </row>
    <row r="7" spans="1:5" ht="30" x14ac:dyDescent="0.25">
      <c r="A7" s="16" t="s">
        <v>160</v>
      </c>
      <c r="D7" s="15" t="s">
        <v>186</v>
      </c>
    </row>
    <row r="8" spans="1:5" ht="30" x14ac:dyDescent="0.25">
      <c r="A8" s="16" t="s">
        <v>177</v>
      </c>
    </row>
    <row r="9" spans="1:5" ht="30" x14ac:dyDescent="0.25">
      <c r="A9" s="16" t="s">
        <v>161</v>
      </c>
    </row>
    <row r="10" spans="1:5" ht="30" x14ac:dyDescent="0.25">
      <c r="A10" s="16" t="s">
        <v>162</v>
      </c>
    </row>
    <row r="11" spans="1:5" ht="30" x14ac:dyDescent="0.25">
      <c r="A11" s="16" t="s">
        <v>163</v>
      </c>
    </row>
    <row r="12" spans="1:5" ht="30" x14ac:dyDescent="0.25">
      <c r="A12" s="16" t="s">
        <v>164</v>
      </c>
    </row>
    <row r="13" spans="1:5" ht="30" x14ac:dyDescent="0.25">
      <c r="A13" s="16" t="s">
        <v>165</v>
      </c>
    </row>
    <row r="14" spans="1:5" ht="30" x14ac:dyDescent="0.25">
      <c r="A14" s="16" t="s">
        <v>166</v>
      </c>
    </row>
    <row r="15" spans="1:5" ht="30" x14ac:dyDescent="0.25">
      <c r="A15" s="16" t="s">
        <v>167</v>
      </c>
    </row>
    <row r="16" spans="1:5" ht="30" x14ac:dyDescent="0.25">
      <c r="A16" s="16" t="s">
        <v>168</v>
      </c>
    </row>
    <row r="17" spans="1:1" ht="30" x14ac:dyDescent="0.25">
      <c r="A17" s="16" t="s">
        <v>169</v>
      </c>
    </row>
    <row r="18" spans="1:1" ht="30" x14ac:dyDescent="0.25">
      <c r="A18" s="16" t="s">
        <v>170</v>
      </c>
    </row>
    <row r="19" spans="1:1" ht="30" x14ac:dyDescent="0.25">
      <c r="A19" s="16" t="s">
        <v>171</v>
      </c>
    </row>
    <row r="20" spans="1:1" ht="30" x14ac:dyDescent="0.25">
      <c r="A20" s="16" t="s">
        <v>172</v>
      </c>
    </row>
    <row r="21" spans="1:1" ht="30" x14ac:dyDescent="0.25">
      <c r="A21" s="16" t="s">
        <v>173</v>
      </c>
    </row>
    <row r="22" spans="1:1" ht="30" x14ac:dyDescent="0.25">
      <c r="A22" s="16" t="s">
        <v>174</v>
      </c>
    </row>
    <row r="23" spans="1:1" ht="30" x14ac:dyDescent="0.25">
      <c r="A23" s="16" t="s">
        <v>175</v>
      </c>
    </row>
    <row r="24" spans="1:1" ht="30" x14ac:dyDescent="0.25">
      <c r="A24" s="16" t="s">
        <v>176</v>
      </c>
    </row>
    <row r="25" spans="1:1" ht="60" x14ac:dyDescent="0.25">
      <c r="A25" s="17" t="s">
        <v>178</v>
      </c>
    </row>
    <row r="26" spans="1:1" ht="30" x14ac:dyDescent="0.25">
      <c r="A26" s="17" t="s">
        <v>179</v>
      </c>
    </row>
    <row r="27" spans="1:1" ht="30" x14ac:dyDescent="0.25">
      <c r="A27" s="17" t="s">
        <v>180</v>
      </c>
    </row>
    <row r="28" spans="1:1" ht="30" x14ac:dyDescent="0.25">
      <c r="A28" s="17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showGridLines="0" tabSelected="1" zoomScaleNormal="100" zoomScaleSheetLayoutView="100" workbookViewId="0">
      <selection activeCell="AL14" sqref="AL14"/>
    </sheetView>
  </sheetViews>
  <sheetFormatPr defaultColWidth="9.140625" defaultRowHeight="15" x14ac:dyDescent="0.25"/>
  <cols>
    <col min="1" max="36" width="2.7109375" style="1" customWidth="1"/>
    <col min="37" max="16384" width="9.140625" style="1"/>
  </cols>
  <sheetData>
    <row r="1" spans="1:36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</row>
    <row r="2" spans="1:36" ht="11.25" customHeight="1" x14ac:dyDescent="0.25"/>
    <row r="3" spans="1:36" x14ac:dyDescent="0.2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</row>
    <row r="4" spans="1:36" x14ac:dyDescent="0.25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</row>
    <row r="5" spans="1:36" x14ac:dyDescent="0.25">
      <c r="A5" s="49" t="s">
        <v>3</v>
      </c>
      <c r="B5" s="49"/>
      <c r="C5" s="49"/>
      <c r="D5" s="49"/>
      <c r="E5" s="49"/>
      <c r="F5" s="51" t="s">
        <v>198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</row>
    <row r="6" spans="1:36" ht="13.5" customHeight="1" x14ac:dyDescent="0.25">
      <c r="A6" s="46" t="s">
        <v>4</v>
      </c>
      <c r="B6" s="46"/>
      <c r="C6" s="46"/>
      <c r="D6" s="46"/>
      <c r="E6" s="46"/>
      <c r="F6" s="46" t="s">
        <v>6</v>
      </c>
      <c r="G6" s="46"/>
      <c r="H6" s="46"/>
      <c r="I6" s="46"/>
      <c r="J6" s="46"/>
      <c r="K6" s="46"/>
      <c r="L6" s="46"/>
      <c r="M6" s="46" t="s">
        <v>5</v>
      </c>
      <c r="N6" s="46"/>
      <c r="O6" s="46"/>
      <c r="P6" s="46"/>
      <c r="Q6" s="46"/>
      <c r="R6" s="46" t="s">
        <v>7</v>
      </c>
      <c r="S6" s="46"/>
      <c r="T6" s="46"/>
      <c r="U6" s="46"/>
      <c r="V6" s="46"/>
      <c r="W6" s="46" t="s">
        <v>37</v>
      </c>
      <c r="X6" s="46"/>
      <c r="Y6" s="46"/>
      <c r="Z6" s="46"/>
      <c r="AA6" s="46"/>
      <c r="AB6" s="46"/>
      <c r="AC6" s="47" t="s">
        <v>8</v>
      </c>
      <c r="AD6" s="47"/>
      <c r="AE6" s="47"/>
      <c r="AF6" s="47"/>
      <c r="AG6" s="47"/>
      <c r="AH6" s="47"/>
      <c r="AI6" s="47"/>
      <c r="AJ6" s="47"/>
    </row>
    <row r="7" spans="1:36" ht="13.5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7" t="s">
        <v>9</v>
      </c>
      <c r="AD7" s="47"/>
      <c r="AE7" s="47"/>
      <c r="AF7" s="47"/>
      <c r="AG7" s="47" t="s">
        <v>10</v>
      </c>
      <c r="AH7" s="47"/>
      <c r="AI7" s="47"/>
      <c r="AJ7" s="47"/>
    </row>
    <row r="8" spans="1:36" ht="13.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  <c r="AD8" s="47"/>
      <c r="AE8" s="47"/>
      <c r="AF8" s="47"/>
      <c r="AG8" s="47"/>
      <c r="AH8" s="47"/>
      <c r="AI8" s="47"/>
      <c r="AJ8" s="47"/>
    </row>
    <row r="9" spans="1:36" x14ac:dyDescent="0.25">
      <c r="A9" s="57">
        <f>COUNTA(Таблица4[Номер
помещения])</f>
        <v>28</v>
      </c>
      <c r="B9" s="57"/>
      <c r="C9" s="57"/>
      <c r="D9" s="57"/>
      <c r="E9" s="57"/>
      <c r="F9" s="58">
        <v>1</v>
      </c>
      <c r="G9" s="58"/>
      <c r="H9" s="58"/>
      <c r="I9" s="58"/>
      <c r="J9" s="58"/>
      <c r="K9" s="58"/>
      <c r="L9" s="58"/>
      <c r="M9" s="58">
        <v>1</v>
      </c>
      <c r="N9" s="58"/>
      <c r="O9" s="58"/>
      <c r="P9" s="58"/>
      <c r="Q9" s="58"/>
      <c r="R9" s="57">
        <f>SUM(Таблица4[Количество компьютеров])</f>
        <v>72</v>
      </c>
      <c r="S9" s="57"/>
      <c r="T9" s="57"/>
      <c r="U9" s="57"/>
      <c r="V9" s="57"/>
      <c r="W9" s="18">
        <v>1</v>
      </c>
      <c r="X9" s="62" t="s">
        <v>150</v>
      </c>
      <c r="Y9" s="63"/>
      <c r="Z9" s="63"/>
      <c r="AA9" s="63"/>
      <c r="AB9" s="64"/>
      <c r="AC9" s="52">
        <v>17</v>
      </c>
      <c r="AD9" s="52"/>
      <c r="AE9" s="52"/>
      <c r="AF9" s="52"/>
      <c r="AG9" s="52">
        <v>11</v>
      </c>
      <c r="AH9" s="52"/>
      <c r="AI9" s="52"/>
      <c r="AJ9" s="52"/>
    </row>
    <row r="10" spans="1:36" x14ac:dyDescent="0.25">
      <c r="A10" s="54" t="s">
        <v>11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</row>
    <row r="11" spans="1:36" x14ac:dyDescent="0.25">
      <c r="A11" s="49" t="s">
        <v>12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5" t="s">
        <v>199</v>
      </c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</row>
    <row r="12" spans="1:36" ht="27" customHeight="1" x14ac:dyDescent="0.25">
      <c r="A12" s="53" t="s">
        <v>14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6">
        <v>100</v>
      </c>
      <c r="N12" s="56"/>
      <c r="O12" s="56"/>
      <c r="P12" s="56"/>
      <c r="Q12" s="59" t="s">
        <v>13</v>
      </c>
      <c r="R12" s="59"/>
      <c r="S12" s="53" t="s">
        <v>15</v>
      </c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6">
        <v>100</v>
      </c>
      <c r="AF12" s="56"/>
      <c r="AG12" s="56"/>
      <c r="AH12" s="56"/>
      <c r="AI12" s="59" t="s">
        <v>13</v>
      </c>
      <c r="AJ12" s="59"/>
    </row>
    <row r="13" spans="1:36" x14ac:dyDescent="0.25">
      <c r="A13" s="50" t="s">
        <v>23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</row>
    <row r="14" spans="1:36" x14ac:dyDescent="0.25">
      <c r="A14" s="49" t="s">
        <v>3</v>
      </c>
      <c r="B14" s="49"/>
      <c r="C14" s="49"/>
      <c r="D14" s="49"/>
      <c r="E14" s="49"/>
      <c r="F14" s="51" t="s">
        <v>200</v>
      </c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</row>
    <row r="15" spans="1:36" ht="13.5" customHeight="1" x14ac:dyDescent="0.25">
      <c r="A15" s="46" t="s">
        <v>4</v>
      </c>
      <c r="B15" s="46"/>
      <c r="C15" s="46"/>
      <c r="D15" s="46"/>
      <c r="E15" s="46"/>
      <c r="F15" s="46" t="s">
        <v>6</v>
      </c>
      <c r="G15" s="46"/>
      <c r="H15" s="46"/>
      <c r="I15" s="46"/>
      <c r="J15" s="46"/>
      <c r="K15" s="46"/>
      <c r="L15" s="46"/>
      <c r="M15" s="46" t="s">
        <v>5</v>
      </c>
      <c r="N15" s="46"/>
      <c r="O15" s="46"/>
      <c r="P15" s="46"/>
      <c r="Q15" s="46"/>
      <c r="R15" s="46" t="s">
        <v>7</v>
      </c>
      <c r="S15" s="46"/>
      <c r="T15" s="46"/>
      <c r="U15" s="46"/>
      <c r="V15" s="46"/>
      <c r="W15" s="46" t="s">
        <v>37</v>
      </c>
      <c r="X15" s="46"/>
      <c r="Y15" s="46"/>
      <c r="Z15" s="46"/>
      <c r="AA15" s="46"/>
      <c r="AB15" s="46"/>
      <c r="AC15" s="47" t="s">
        <v>8</v>
      </c>
      <c r="AD15" s="47"/>
      <c r="AE15" s="47"/>
      <c r="AF15" s="47"/>
      <c r="AG15" s="47"/>
      <c r="AH15" s="47"/>
      <c r="AI15" s="47"/>
      <c r="AJ15" s="47"/>
    </row>
    <row r="16" spans="1:36" ht="13.5" customHeight="1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7" t="s">
        <v>9</v>
      </c>
      <c r="AD16" s="47"/>
      <c r="AE16" s="47"/>
      <c r="AF16" s="47"/>
      <c r="AG16" s="47" t="s">
        <v>10</v>
      </c>
      <c r="AH16" s="47"/>
      <c r="AI16" s="47"/>
      <c r="AJ16" s="47"/>
    </row>
    <row r="17" spans="1:36" ht="13.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7"/>
      <c r="AD17" s="47"/>
      <c r="AE17" s="47"/>
      <c r="AF17" s="47"/>
      <c r="AG17" s="47"/>
      <c r="AH17" s="47"/>
      <c r="AI17" s="47"/>
      <c r="AJ17" s="47"/>
    </row>
    <row r="18" spans="1:36" x14ac:dyDescent="0.25">
      <c r="A18" s="57">
        <f>COUNTA(Таблица410[Номер
помещения])</f>
        <v>17</v>
      </c>
      <c r="B18" s="57"/>
      <c r="C18" s="57"/>
      <c r="D18" s="57"/>
      <c r="E18" s="57"/>
      <c r="F18" s="58">
        <v>1</v>
      </c>
      <c r="G18" s="58"/>
      <c r="H18" s="58"/>
      <c r="I18" s="58"/>
      <c r="J18" s="58"/>
      <c r="K18" s="58"/>
      <c r="L18" s="58"/>
      <c r="M18" s="58">
        <v>1</v>
      </c>
      <c r="N18" s="58"/>
      <c r="O18" s="58"/>
      <c r="P18" s="58"/>
      <c r="Q18" s="58"/>
      <c r="R18" s="57">
        <f>SUM(Таблица410[Количество компьютеров])</f>
        <v>18</v>
      </c>
      <c r="S18" s="57"/>
      <c r="T18" s="57"/>
      <c r="U18" s="57"/>
      <c r="V18" s="57"/>
      <c r="W18" s="18">
        <v>1</v>
      </c>
      <c r="X18" s="62" t="s">
        <v>150</v>
      </c>
      <c r="Y18" s="63"/>
      <c r="Z18" s="63"/>
      <c r="AA18" s="63"/>
      <c r="AB18" s="64"/>
      <c r="AC18" s="52">
        <v>2</v>
      </c>
      <c r="AD18" s="52"/>
      <c r="AE18" s="52"/>
      <c r="AF18" s="52"/>
      <c r="AG18" s="52">
        <v>9</v>
      </c>
      <c r="AH18" s="52"/>
      <c r="AI18" s="52"/>
      <c r="AJ18" s="52"/>
    </row>
    <row r="19" spans="1:36" x14ac:dyDescent="0.25">
      <c r="A19" s="54" t="s">
        <v>22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</row>
    <row r="20" spans="1:36" x14ac:dyDescent="0.25">
      <c r="A20" s="49" t="s">
        <v>12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55" t="s">
        <v>199</v>
      </c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</row>
    <row r="21" spans="1:36" ht="27" customHeight="1" x14ac:dyDescent="0.25">
      <c r="A21" s="53" t="s">
        <v>14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56">
        <v>30</v>
      </c>
      <c r="N21" s="56"/>
      <c r="O21" s="56"/>
      <c r="P21" s="56"/>
      <c r="Q21" s="59" t="s">
        <v>13</v>
      </c>
      <c r="R21" s="59"/>
      <c r="S21" s="53" t="s">
        <v>15</v>
      </c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56">
        <v>30</v>
      </c>
      <c r="AF21" s="56"/>
      <c r="AG21" s="56"/>
      <c r="AH21" s="56"/>
      <c r="AI21" s="59" t="s">
        <v>13</v>
      </c>
      <c r="AJ21" s="59"/>
    </row>
    <row r="22" spans="1:36" x14ac:dyDescent="0.25">
      <c r="A22" s="50" t="s">
        <v>21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</row>
    <row r="23" spans="1:36" x14ac:dyDescent="0.25">
      <c r="A23" s="49" t="s">
        <v>3</v>
      </c>
      <c r="B23" s="49"/>
      <c r="C23" s="49"/>
      <c r="D23" s="49"/>
      <c r="E23" s="49"/>
      <c r="F23" s="51" t="s">
        <v>201</v>
      </c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</row>
    <row r="24" spans="1:36" ht="13.5" customHeight="1" x14ac:dyDescent="0.25">
      <c r="A24" s="46" t="s">
        <v>4</v>
      </c>
      <c r="B24" s="46"/>
      <c r="C24" s="46"/>
      <c r="D24" s="46"/>
      <c r="E24" s="46"/>
      <c r="F24" s="46" t="s">
        <v>6</v>
      </c>
      <c r="G24" s="46"/>
      <c r="H24" s="46"/>
      <c r="I24" s="46"/>
      <c r="J24" s="46"/>
      <c r="K24" s="46"/>
      <c r="L24" s="46"/>
      <c r="M24" s="46" t="s">
        <v>5</v>
      </c>
      <c r="N24" s="46"/>
      <c r="O24" s="46"/>
      <c r="P24" s="46"/>
      <c r="Q24" s="46"/>
      <c r="R24" s="46" t="s">
        <v>7</v>
      </c>
      <c r="S24" s="46"/>
      <c r="T24" s="46"/>
      <c r="U24" s="46"/>
      <c r="V24" s="46"/>
      <c r="W24" s="46" t="s">
        <v>37</v>
      </c>
      <c r="X24" s="46"/>
      <c r="Y24" s="46"/>
      <c r="Z24" s="46"/>
      <c r="AA24" s="46"/>
      <c r="AB24" s="46"/>
      <c r="AC24" s="47" t="s">
        <v>8</v>
      </c>
      <c r="AD24" s="47"/>
      <c r="AE24" s="47"/>
      <c r="AF24" s="47"/>
      <c r="AG24" s="47"/>
      <c r="AH24" s="47"/>
      <c r="AI24" s="47"/>
      <c r="AJ24" s="47"/>
    </row>
    <row r="25" spans="1:36" ht="13.5" customHeight="1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7" t="s">
        <v>9</v>
      </c>
      <c r="AD25" s="47"/>
      <c r="AE25" s="47"/>
      <c r="AF25" s="47"/>
      <c r="AG25" s="47" t="s">
        <v>10</v>
      </c>
      <c r="AH25" s="47"/>
      <c r="AI25" s="47"/>
      <c r="AJ25" s="47"/>
    </row>
    <row r="26" spans="1:36" ht="13.5" customHeight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7"/>
      <c r="AD26" s="47"/>
      <c r="AE26" s="47"/>
      <c r="AF26" s="47"/>
      <c r="AG26" s="47"/>
      <c r="AH26" s="47"/>
      <c r="AI26" s="47"/>
      <c r="AJ26" s="47"/>
    </row>
    <row r="27" spans="1:36" x14ac:dyDescent="0.25">
      <c r="A27" s="57">
        <f>COUNTA(Таблица411[Номер
помещения])</f>
        <v>11</v>
      </c>
      <c r="B27" s="57"/>
      <c r="C27" s="57"/>
      <c r="D27" s="57"/>
      <c r="E27" s="57"/>
      <c r="F27" s="58">
        <v>0</v>
      </c>
      <c r="G27" s="58"/>
      <c r="H27" s="58"/>
      <c r="I27" s="58"/>
      <c r="J27" s="58"/>
      <c r="K27" s="58"/>
      <c r="L27" s="58"/>
      <c r="M27" s="58">
        <v>1</v>
      </c>
      <c r="N27" s="58"/>
      <c r="O27" s="58"/>
      <c r="P27" s="58"/>
      <c r="Q27" s="58"/>
      <c r="R27" s="57">
        <f>SUM(Таблица411[Количество компьютеров])</f>
        <v>20</v>
      </c>
      <c r="S27" s="57"/>
      <c r="T27" s="57"/>
      <c r="U27" s="57"/>
      <c r="V27" s="57"/>
      <c r="W27" s="18">
        <v>1</v>
      </c>
      <c r="X27" s="62" t="s">
        <v>150</v>
      </c>
      <c r="Y27" s="63"/>
      <c r="Z27" s="63"/>
      <c r="AA27" s="63"/>
      <c r="AB27" s="64"/>
      <c r="AC27" s="52">
        <v>8</v>
      </c>
      <c r="AD27" s="52"/>
      <c r="AE27" s="52"/>
      <c r="AF27" s="52"/>
      <c r="AG27" s="52">
        <v>8</v>
      </c>
      <c r="AH27" s="52"/>
      <c r="AI27" s="52"/>
      <c r="AJ27" s="52"/>
    </row>
    <row r="28" spans="1:36" x14ac:dyDescent="0.25">
      <c r="A28" s="54" t="s">
        <v>20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</row>
    <row r="29" spans="1:36" x14ac:dyDescent="0.25">
      <c r="A29" s="49" t="s">
        <v>12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55" t="s">
        <v>199</v>
      </c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</row>
    <row r="30" spans="1:36" ht="27" customHeight="1" x14ac:dyDescent="0.25">
      <c r="A30" s="53" t="s">
        <v>14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6">
        <v>30</v>
      </c>
      <c r="N30" s="56"/>
      <c r="O30" s="56"/>
      <c r="P30" s="56"/>
      <c r="Q30" s="59" t="s">
        <v>13</v>
      </c>
      <c r="R30" s="59"/>
      <c r="S30" s="53" t="s">
        <v>15</v>
      </c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56">
        <v>30</v>
      </c>
      <c r="AF30" s="56"/>
      <c r="AG30" s="56"/>
      <c r="AH30" s="56"/>
      <c r="AI30" s="59" t="s">
        <v>13</v>
      </c>
      <c r="AJ30" s="59"/>
    </row>
    <row r="31" spans="1:36" x14ac:dyDescent="0.25">
      <c r="A31" s="50" t="s">
        <v>19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</row>
    <row r="32" spans="1:36" x14ac:dyDescent="0.25">
      <c r="A32" s="49" t="s">
        <v>3</v>
      </c>
      <c r="B32" s="49"/>
      <c r="C32" s="49"/>
      <c r="D32" s="49"/>
      <c r="E32" s="49"/>
      <c r="F32" s="51" t="s">
        <v>304</v>
      </c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</row>
    <row r="33" spans="1:36" ht="13.5" customHeight="1" x14ac:dyDescent="0.25">
      <c r="A33" s="46" t="s">
        <v>4</v>
      </c>
      <c r="B33" s="46"/>
      <c r="C33" s="46"/>
      <c r="D33" s="46"/>
      <c r="E33" s="46"/>
      <c r="F33" s="46" t="s">
        <v>6</v>
      </c>
      <c r="G33" s="46"/>
      <c r="H33" s="46"/>
      <c r="I33" s="46"/>
      <c r="J33" s="46"/>
      <c r="K33" s="46"/>
      <c r="L33" s="46"/>
      <c r="M33" s="46" t="s">
        <v>5</v>
      </c>
      <c r="N33" s="46"/>
      <c r="O33" s="46"/>
      <c r="P33" s="46"/>
      <c r="Q33" s="46"/>
      <c r="R33" s="46" t="s">
        <v>7</v>
      </c>
      <c r="S33" s="46"/>
      <c r="T33" s="46"/>
      <c r="U33" s="46"/>
      <c r="V33" s="46"/>
      <c r="W33" s="46" t="s">
        <v>37</v>
      </c>
      <c r="X33" s="46"/>
      <c r="Y33" s="46"/>
      <c r="Z33" s="46"/>
      <c r="AA33" s="46"/>
      <c r="AB33" s="46"/>
      <c r="AC33" s="47" t="s">
        <v>8</v>
      </c>
      <c r="AD33" s="47"/>
      <c r="AE33" s="47"/>
      <c r="AF33" s="47"/>
      <c r="AG33" s="47"/>
      <c r="AH33" s="47"/>
      <c r="AI33" s="47"/>
      <c r="AJ33" s="47"/>
    </row>
    <row r="34" spans="1:36" ht="13.5" customHeight="1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7" t="s">
        <v>9</v>
      </c>
      <c r="AD34" s="47"/>
      <c r="AE34" s="47"/>
      <c r="AF34" s="47"/>
      <c r="AG34" s="47" t="s">
        <v>10</v>
      </c>
      <c r="AH34" s="47"/>
      <c r="AI34" s="47"/>
      <c r="AJ34" s="47"/>
    </row>
    <row r="35" spans="1:36" ht="13.5" customHeight="1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7"/>
      <c r="AD35" s="47"/>
      <c r="AE35" s="47"/>
      <c r="AF35" s="47"/>
      <c r="AG35" s="47"/>
      <c r="AH35" s="47"/>
      <c r="AI35" s="47"/>
      <c r="AJ35" s="47"/>
    </row>
    <row r="36" spans="1:36" x14ac:dyDescent="0.25">
      <c r="A36" s="57">
        <f>COUNTA(Таблица412[Номер
помещения])</f>
        <v>17</v>
      </c>
      <c r="B36" s="57"/>
      <c r="C36" s="57"/>
      <c r="D36" s="57"/>
      <c r="E36" s="57"/>
      <c r="F36" s="58">
        <v>1</v>
      </c>
      <c r="G36" s="58"/>
      <c r="H36" s="58"/>
      <c r="I36" s="58"/>
      <c r="J36" s="58"/>
      <c r="K36" s="58"/>
      <c r="L36" s="58"/>
      <c r="M36" s="58">
        <v>1</v>
      </c>
      <c r="N36" s="58"/>
      <c r="O36" s="58"/>
      <c r="P36" s="58"/>
      <c r="Q36" s="58"/>
      <c r="R36" s="57">
        <f>SUM(Таблица412[Количество компьютеров])</f>
        <v>25</v>
      </c>
      <c r="S36" s="57"/>
      <c r="T36" s="57"/>
      <c r="U36" s="57"/>
      <c r="V36" s="57"/>
      <c r="W36" s="18">
        <v>1</v>
      </c>
      <c r="X36" s="62" t="s">
        <v>150</v>
      </c>
      <c r="Y36" s="63"/>
      <c r="Z36" s="63"/>
      <c r="AA36" s="63"/>
      <c r="AB36" s="64"/>
      <c r="AC36" s="52">
        <v>10</v>
      </c>
      <c r="AD36" s="52"/>
      <c r="AE36" s="52"/>
      <c r="AF36" s="52"/>
      <c r="AG36" s="52">
        <v>25</v>
      </c>
      <c r="AH36" s="52"/>
      <c r="AI36" s="52"/>
      <c r="AJ36" s="52"/>
    </row>
    <row r="37" spans="1:36" x14ac:dyDescent="0.25">
      <c r="A37" s="54" t="s">
        <v>18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</row>
    <row r="38" spans="1:36" x14ac:dyDescent="0.25">
      <c r="A38" s="49" t="s">
        <v>12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</row>
    <row r="39" spans="1:36" ht="27" customHeight="1" x14ac:dyDescent="0.25">
      <c r="A39" s="53" t="s">
        <v>14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6"/>
      <c r="N39" s="56"/>
      <c r="O39" s="56"/>
      <c r="P39" s="56"/>
      <c r="Q39" s="59" t="s">
        <v>13</v>
      </c>
      <c r="R39" s="59"/>
      <c r="S39" s="53" t="s">
        <v>15</v>
      </c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56"/>
      <c r="AF39" s="56"/>
      <c r="AG39" s="56"/>
      <c r="AH39" s="56"/>
      <c r="AI39" s="59" t="s">
        <v>13</v>
      </c>
      <c r="AJ39" s="59"/>
    </row>
    <row r="40" spans="1:36" x14ac:dyDescent="0.25">
      <c r="A40" s="50" t="s">
        <v>17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</row>
    <row r="41" spans="1:36" x14ac:dyDescent="0.25">
      <c r="A41" s="49" t="s">
        <v>3</v>
      </c>
      <c r="B41" s="49"/>
      <c r="C41" s="49"/>
      <c r="D41" s="49"/>
      <c r="E41" s="49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</row>
    <row r="42" spans="1:36" ht="13.5" customHeight="1" x14ac:dyDescent="0.25">
      <c r="A42" s="46" t="s">
        <v>4</v>
      </c>
      <c r="B42" s="46"/>
      <c r="C42" s="46"/>
      <c r="D42" s="46"/>
      <c r="E42" s="46"/>
      <c r="F42" s="46" t="s">
        <v>6</v>
      </c>
      <c r="G42" s="46"/>
      <c r="H42" s="46"/>
      <c r="I42" s="46"/>
      <c r="J42" s="46"/>
      <c r="K42" s="46"/>
      <c r="L42" s="46"/>
      <c r="M42" s="46" t="s">
        <v>5</v>
      </c>
      <c r="N42" s="46"/>
      <c r="O42" s="46"/>
      <c r="P42" s="46"/>
      <c r="Q42" s="46"/>
      <c r="R42" s="46" t="s">
        <v>7</v>
      </c>
      <c r="S42" s="46"/>
      <c r="T42" s="46"/>
      <c r="U42" s="46"/>
      <c r="V42" s="46"/>
      <c r="W42" s="46" t="s">
        <v>37</v>
      </c>
      <c r="X42" s="46"/>
      <c r="Y42" s="46"/>
      <c r="Z42" s="46"/>
      <c r="AA42" s="46"/>
      <c r="AB42" s="46"/>
      <c r="AC42" s="47" t="s">
        <v>8</v>
      </c>
      <c r="AD42" s="47"/>
      <c r="AE42" s="47"/>
      <c r="AF42" s="47"/>
      <c r="AG42" s="47"/>
      <c r="AH42" s="47"/>
      <c r="AI42" s="47"/>
      <c r="AJ42" s="47"/>
    </row>
    <row r="43" spans="1:36" ht="13.5" customHeight="1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7" t="s">
        <v>9</v>
      </c>
      <c r="AD43" s="47"/>
      <c r="AE43" s="47"/>
      <c r="AF43" s="47"/>
      <c r="AG43" s="47" t="s">
        <v>10</v>
      </c>
      <c r="AH43" s="47"/>
      <c r="AI43" s="47"/>
      <c r="AJ43" s="47"/>
    </row>
    <row r="44" spans="1:36" ht="13.5" customHeight="1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7"/>
      <c r="AD44" s="47"/>
      <c r="AE44" s="47"/>
      <c r="AF44" s="47"/>
      <c r="AG44" s="47"/>
      <c r="AH44" s="47"/>
      <c r="AI44" s="47"/>
      <c r="AJ44" s="47"/>
    </row>
    <row r="45" spans="1:36" x14ac:dyDescent="0.25">
      <c r="A45" s="57">
        <f>COUNTA(Таблица413[Номер
помещения])</f>
        <v>0</v>
      </c>
      <c r="B45" s="57"/>
      <c r="C45" s="57"/>
      <c r="D45" s="57"/>
      <c r="E45" s="57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7">
        <f>SUM(Таблица413[Количество компьютеров])</f>
        <v>0</v>
      </c>
      <c r="S45" s="57"/>
      <c r="T45" s="57"/>
      <c r="U45" s="57"/>
      <c r="V45" s="57"/>
      <c r="W45" s="18"/>
      <c r="X45" s="62"/>
      <c r="Y45" s="63"/>
      <c r="Z45" s="63"/>
      <c r="AA45" s="63"/>
      <c r="AB45" s="64"/>
      <c r="AC45" s="52"/>
      <c r="AD45" s="52"/>
      <c r="AE45" s="52"/>
      <c r="AF45" s="52"/>
      <c r="AG45" s="52"/>
      <c r="AH45" s="52"/>
      <c r="AI45" s="52"/>
      <c r="AJ45" s="52"/>
    </row>
    <row r="46" spans="1:36" x14ac:dyDescent="0.25">
      <c r="A46" s="54" t="s">
        <v>16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</row>
    <row r="47" spans="1:36" x14ac:dyDescent="0.25">
      <c r="A47" s="49" t="s">
        <v>12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</row>
    <row r="48" spans="1:36" ht="27" customHeight="1" x14ac:dyDescent="0.25">
      <c r="A48" s="53" t="s">
        <v>14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56"/>
      <c r="N48" s="56"/>
      <c r="O48" s="56"/>
      <c r="P48" s="56"/>
      <c r="Q48" s="59" t="s">
        <v>13</v>
      </c>
      <c r="R48" s="59"/>
      <c r="S48" s="53" t="s">
        <v>15</v>
      </c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56"/>
      <c r="AF48" s="56"/>
      <c r="AG48" s="56"/>
      <c r="AH48" s="56"/>
      <c r="AI48" s="59" t="s">
        <v>13</v>
      </c>
      <c r="AJ48" s="59"/>
    </row>
    <row r="49" spans="1:36" x14ac:dyDescent="0.25">
      <c r="A49" s="60" t="s">
        <v>24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</row>
    <row r="50" spans="1:36" x14ac:dyDescent="0.25">
      <c r="A50" s="49" t="s">
        <v>25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61">
        <v>0</v>
      </c>
      <c r="W50" s="61"/>
      <c r="X50" s="61"/>
      <c r="Y50" s="61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</sheetData>
  <sheetProtection algorithmName="SHA-512" hashValue="xEa4tn/oCHDrC8bdCK7DONBSgBGX2XbNRc5dbPdQ+hlUWxXnbHPcb0xD+/eftLzgpjQY7WGAhJ25pJ1LOAdOEQ==" saltValue="sE+wzmvCJOEbthp+4FeKGA==" spinCount="100000" sheet="1" objects="1" scenarios="1"/>
  <mergeCells count="140">
    <mergeCell ref="A49:AJ49"/>
    <mergeCell ref="A50:U50"/>
    <mergeCell ref="V50:Y50"/>
    <mergeCell ref="X9:AB9"/>
    <mergeCell ref="X18:AB18"/>
    <mergeCell ref="X27:AB27"/>
    <mergeCell ref="X36:AB36"/>
    <mergeCell ref="X45:AB45"/>
    <mergeCell ref="A46:AJ46"/>
    <mergeCell ref="A47:L47"/>
    <mergeCell ref="M47:AJ47"/>
    <mergeCell ref="A48:L48"/>
    <mergeCell ref="M48:P48"/>
    <mergeCell ref="Q48:R48"/>
    <mergeCell ref="S48:AD48"/>
    <mergeCell ref="AE48:AH48"/>
    <mergeCell ref="AI48:AJ48"/>
    <mergeCell ref="AG43:AJ44"/>
    <mergeCell ref="A45:E45"/>
    <mergeCell ref="F45:L45"/>
    <mergeCell ref="M45:Q45"/>
    <mergeCell ref="R45:V45"/>
    <mergeCell ref="AC45:AF45"/>
    <mergeCell ref="AG45:AJ45"/>
    <mergeCell ref="A40:AJ40"/>
    <mergeCell ref="A41:E41"/>
    <mergeCell ref="F41:AJ41"/>
    <mergeCell ref="A42:E44"/>
    <mergeCell ref="F42:L44"/>
    <mergeCell ref="M42:Q44"/>
    <mergeCell ref="R42:V44"/>
    <mergeCell ref="W42:AB44"/>
    <mergeCell ref="AC42:AJ42"/>
    <mergeCell ref="AC43:AF44"/>
    <mergeCell ref="A37:AJ37"/>
    <mergeCell ref="A38:L38"/>
    <mergeCell ref="M38:AJ38"/>
    <mergeCell ref="A39:L39"/>
    <mergeCell ref="M39:P39"/>
    <mergeCell ref="Q39:R39"/>
    <mergeCell ref="S39:AD39"/>
    <mergeCell ref="AE39:AH39"/>
    <mergeCell ref="AI39:AJ39"/>
    <mergeCell ref="AG34:AJ35"/>
    <mergeCell ref="A36:E36"/>
    <mergeCell ref="F36:L36"/>
    <mergeCell ref="M36:Q36"/>
    <mergeCell ref="R36:V36"/>
    <mergeCell ref="AC36:AF36"/>
    <mergeCell ref="AG36:AJ36"/>
    <mergeCell ref="A31:AJ31"/>
    <mergeCell ref="A32:E32"/>
    <mergeCell ref="F32:AJ32"/>
    <mergeCell ref="A33:E35"/>
    <mergeCell ref="F33:L35"/>
    <mergeCell ref="M33:Q35"/>
    <mergeCell ref="R33:V35"/>
    <mergeCell ref="W33:AB35"/>
    <mergeCell ref="AC33:AJ33"/>
    <mergeCell ref="AC34:AF35"/>
    <mergeCell ref="A28:AJ28"/>
    <mergeCell ref="A29:L29"/>
    <mergeCell ref="M29:AJ29"/>
    <mergeCell ref="A30:L30"/>
    <mergeCell ref="M30:P30"/>
    <mergeCell ref="Q30:R30"/>
    <mergeCell ref="S30:AD30"/>
    <mergeCell ref="AE30:AH30"/>
    <mergeCell ref="AI30:AJ30"/>
    <mergeCell ref="AG25:AJ26"/>
    <mergeCell ref="A27:E27"/>
    <mergeCell ref="F27:L27"/>
    <mergeCell ref="M27:Q27"/>
    <mergeCell ref="R27:V27"/>
    <mergeCell ref="AC27:AF27"/>
    <mergeCell ref="AG27:AJ27"/>
    <mergeCell ref="A22:AJ22"/>
    <mergeCell ref="A23:E23"/>
    <mergeCell ref="F23:AJ23"/>
    <mergeCell ref="A24:E26"/>
    <mergeCell ref="F24:L26"/>
    <mergeCell ref="M24:Q26"/>
    <mergeCell ref="R24:V26"/>
    <mergeCell ref="W24:AB26"/>
    <mergeCell ref="AC24:AJ24"/>
    <mergeCell ref="AC25:AF26"/>
    <mergeCell ref="AG18:AJ18"/>
    <mergeCell ref="A19:AJ19"/>
    <mergeCell ref="A20:L20"/>
    <mergeCell ref="M20:AJ20"/>
    <mergeCell ref="A21:L21"/>
    <mergeCell ref="M21:P21"/>
    <mergeCell ref="Q21:R21"/>
    <mergeCell ref="S21:AD21"/>
    <mergeCell ref="AE21:AH21"/>
    <mergeCell ref="AI21:AJ21"/>
    <mergeCell ref="A18:E18"/>
    <mergeCell ref="F18:L18"/>
    <mergeCell ref="M18:Q18"/>
    <mergeCell ref="R18:V18"/>
    <mergeCell ref="AC18:AF18"/>
    <mergeCell ref="A15:E17"/>
    <mergeCell ref="F15:L17"/>
    <mergeCell ref="M15:Q17"/>
    <mergeCell ref="R15:V17"/>
    <mergeCell ref="W15:AB17"/>
    <mergeCell ref="AC15:AJ15"/>
    <mergeCell ref="AC16:AF17"/>
    <mergeCell ref="AG16:AJ17"/>
    <mergeCell ref="Q12:R12"/>
    <mergeCell ref="S12:AD12"/>
    <mergeCell ref="AE12:AH12"/>
    <mergeCell ref="AI12:AJ12"/>
    <mergeCell ref="A13:AJ13"/>
    <mergeCell ref="A14:E14"/>
    <mergeCell ref="F14:AJ14"/>
    <mergeCell ref="AG9:AJ9"/>
    <mergeCell ref="A11:L11"/>
    <mergeCell ref="A12:L12"/>
    <mergeCell ref="A10:AJ10"/>
    <mergeCell ref="M11:AJ11"/>
    <mergeCell ref="M12:P12"/>
    <mergeCell ref="A9:E9"/>
    <mergeCell ref="F9:L9"/>
    <mergeCell ref="M9:Q9"/>
    <mergeCell ref="R9:V9"/>
    <mergeCell ref="AC9:AF9"/>
    <mergeCell ref="W6:AB8"/>
    <mergeCell ref="AC6:AJ6"/>
    <mergeCell ref="AC7:AF8"/>
    <mergeCell ref="AG7:AJ8"/>
    <mergeCell ref="A6:E8"/>
    <mergeCell ref="F6:L8"/>
    <mergeCell ref="M6:Q8"/>
    <mergeCell ref="R6:V8"/>
    <mergeCell ref="A1:AJ1"/>
    <mergeCell ref="A3:AJ3"/>
    <mergeCell ref="A5:E5"/>
    <mergeCell ref="A4:AJ4"/>
    <mergeCell ref="F5:AJ5"/>
  </mergeCells>
  <dataValidations count="5">
    <dataValidation type="decimal" operator="greaterThanOrEqual" allowBlank="1" showInputMessage="1" showErrorMessage="1" sqref="M12:P12 M21:P21 M30:P30 M39:P39 M48:P48">
      <formula1>0</formula1>
    </dataValidation>
    <dataValidation type="decimal" operator="greaterThanOrEqual" allowBlank="1" showInputMessage="1" showErrorMessage="1" sqref="AE12:AH12 AE21:AH21 AE30:AH30 AE39:AH39 AE48:AH48">
      <formula1>0</formula1>
    </dataValidation>
    <dataValidation type="list" allowBlank="1" showInputMessage="1" showErrorMessage="1" sqref="F9:L9 M9:Q9 W9 F18:L18 M18:Q18 W18 F27:L27 M27:Q27 W27 F36:L36 M36:Q36 W36 F45:L45 M45:Q45 W45 V50:Y50">
      <formula1>Значения</formula1>
    </dataValidation>
    <dataValidation type="list" allowBlank="1" showInputMessage="1" showErrorMessage="1" sqref="X9:AB9 X18:AB18 X27:AB27 X36:AB36 X45:AB45">
      <formula1>Тип_видеонаблюдения</formula1>
    </dataValidation>
    <dataValidation type="whole" operator="greaterThanOrEqual" allowBlank="1" showInputMessage="1" showErrorMessage="1" sqref="AC9:AJ9 AC18:AJ18 AC27:AJ27 AC36:AJ36 AC45:AJ45">
      <formula1>0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  <headerFooter>
    <oddHeader>&amp;L&amp;"Times New Roman,курсив"&amp;10Паспорт программно-технической оснащенности образовательной организации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showGridLines="0" zoomScaleNormal="100" zoomScaleSheetLayoutView="100" workbookViewId="0">
      <selection activeCell="E34" sqref="E34"/>
    </sheetView>
  </sheetViews>
  <sheetFormatPr defaultColWidth="9.140625" defaultRowHeight="15" x14ac:dyDescent="0.25"/>
  <cols>
    <col min="1" max="1" width="5.28515625" style="1" customWidth="1"/>
    <col min="2" max="2" width="11.28515625" style="1" customWidth="1"/>
    <col min="3" max="3" width="29.28515625" style="1" customWidth="1"/>
    <col min="4" max="4" width="13.28515625" style="1" customWidth="1"/>
    <col min="5" max="5" width="10.5703125" style="1" customWidth="1"/>
    <col min="6" max="6" width="16" style="1" customWidth="1"/>
    <col min="7" max="7" width="12.5703125" style="1" customWidth="1"/>
    <col min="8" max="16384" width="9.140625" style="1"/>
  </cols>
  <sheetData>
    <row r="1" spans="1:7" x14ac:dyDescent="0.25">
      <c r="A1" s="48" t="s">
        <v>26</v>
      </c>
      <c r="B1" s="48"/>
      <c r="C1" s="48"/>
      <c r="D1" s="48"/>
      <c r="E1" s="48"/>
      <c r="F1" s="48"/>
      <c r="G1" s="48"/>
    </row>
    <row r="3" spans="1:7" x14ac:dyDescent="0.25">
      <c r="A3" s="65" t="s">
        <v>32</v>
      </c>
      <c r="B3" s="65"/>
      <c r="C3" s="65"/>
      <c r="D3" s="65"/>
      <c r="E3" s="65"/>
      <c r="F3" s="65"/>
      <c r="G3" s="65"/>
    </row>
    <row r="4" spans="1:7" s="2" customFormat="1" ht="45" customHeight="1" x14ac:dyDescent="0.25">
      <c r="A4" s="6" t="s">
        <v>27</v>
      </c>
      <c r="B4" s="7" t="s">
        <v>28</v>
      </c>
      <c r="C4" s="7" t="s">
        <v>29</v>
      </c>
      <c r="D4" s="7" t="s">
        <v>30</v>
      </c>
      <c r="E4" s="7" t="s">
        <v>31</v>
      </c>
      <c r="F4" s="9" t="s">
        <v>5</v>
      </c>
      <c r="G4" s="7" t="s">
        <v>38</v>
      </c>
    </row>
    <row r="5" spans="1:7" x14ac:dyDescent="0.25">
      <c r="A5" s="25">
        <f t="shared" ref="A5:A42" si="0">ROW(B5)-4</f>
        <v>1</v>
      </c>
      <c r="B5" s="24">
        <v>101</v>
      </c>
      <c r="C5" s="19" t="s">
        <v>202</v>
      </c>
      <c r="D5" s="24">
        <v>1</v>
      </c>
      <c r="E5" s="24">
        <v>1</v>
      </c>
      <c r="F5" s="24">
        <v>1</v>
      </c>
      <c r="G5" s="24">
        <v>1</v>
      </c>
    </row>
    <row r="6" spans="1:7" x14ac:dyDescent="0.25">
      <c r="A6" s="25">
        <f t="shared" si="0"/>
        <v>2</v>
      </c>
      <c r="B6" s="24">
        <v>102</v>
      </c>
      <c r="C6" s="19" t="s">
        <v>202</v>
      </c>
      <c r="D6" s="24">
        <v>1</v>
      </c>
      <c r="E6" s="24">
        <v>1</v>
      </c>
      <c r="F6" s="24">
        <v>1</v>
      </c>
      <c r="G6" s="24">
        <v>1</v>
      </c>
    </row>
    <row r="7" spans="1:7" x14ac:dyDescent="0.25">
      <c r="A7" s="25">
        <f t="shared" si="0"/>
        <v>3</v>
      </c>
      <c r="B7" s="24">
        <v>103</v>
      </c>
      <c r="C7" s="19" t="s">
        <v>202</v>
      </c>
      <c r="D7" s="24">
        <v>1</v>
      </c>
      <c r="E7" s="24">
        <v>1</v>
      </c>
      <c r="F7" s="24">
        <v>1</v>
      </c>
      <c r="G7" s="24">
        <v>1</v>
      </c>
    </row>
    <row r="8" spans="1:7" x14ac:dyDescent="0.25">
      <c r="A8" s="25">
        <f t="shared" si="0"/>
        <v>4</v>
      </c>
      <c r="B8" s="24">
        <v>104</v>
      </c>
      <c r="C8" s="19" t="s">
        <v>202</v>
      </c>
      <c r="D8" s="24">
        <v>1</v>
      </c>
      <c r="E8" s="24">
        <v>1</v>
      </c>
      <c r="F8" s="24">
        <v>1</v>
      </c>
      <c r="G8" s="24">
        <v>1</v>
      </c>
    </row>
    <row r="9" spans="1:7" x14ac:dyDescent="0.25">
      <c r="A9" s="25">
        <f t="shared" si="0"/>
        <v>5</v>
      </c>
      <c r="B9" s="24">
        <v>105</v>
      </c>
      <c r="C9" s="19" t="s">
        <v>202</v>
      </c>
      <c r="D9" s="24">
        <v>1</v>
      </c>
      <c r="E9" s="24">
        <v>1</v>
      </c>
      <c r="F9" s="24">
        <v>1</v>
      </c>
      <c r="G9" s="24">
        <v>1</v>
      </c>
    </row>
    <row r="10" spans="1:7" x14ac:dyDescent="0.25">
      <c r="A10" s="25">
        <f t="shared" si="0"/>
        <v>6</v>
      </c>
      <c r="B10" s="24">
        <v>106</v>
      </c>
      <c r="C10" s="19" t="s">
        <v>202</v>
      </c>
      <c r="D10" s="24">
        <v>1</v>
      </c>
      <c r="E10" s="24">
        <v>1</v>
      </c>
      <c r="F10" s="24">
        <v>1</v>
      </c>
      <c r="G10" s="24">
        <v>1</v>
      </c>
    </row>
    <row r="11" spans="1:7" x14ac:dyDescent="0.25">
      <c r="A11" s="25">
        <f t="shared" si="0"/>
        <v>7</v>
      </c>
      <c r="B11" s="24">
        <v>107</v>
      </c>
      <c r="C11" s="19" t="s">
        <v>202</v>
      </c>
      <c r="D11" s="24">
        <v>1</v>
      </c>
      <c r="E11" s="24">
        <v>1</v>
      </c>
      <c r="F11" s="24">
        <v>1</v>
      </c>
      <c r="G11" s="24">
        <v>1</v>
      </c>
    </row>
    <row r="12" spans="1:7" x14ac:dyDescent="0.25">
      <c r="A12" s="25">
        <f t="shared" si="0"/>
        <v>8</v>
      </c>
      <c r="B12" s="24">
        <v>108</v>
      </c>
      <c r="C12" s="19" t="s">
        <v>202</v>
      </c>
      <c r="D12" s="24">
        <v>1</v>
      </c>
      <c r="E12" s="24">
        <v>1</v>
      </c>
      <c r="F12" s="24">
        <v>1</v>
      </c>
      <c r="G12" s="24">
        <v>1</v>
      </c>
    </row>
    <row r="13" spans="1:7" x14ac:dyDescent="0.25">
      <c r="A13" s="25">
        <f t="shared" si="0"/>
        <v>9</v>
      </c>
      <c r="B13" s="24"/>
      <c r="C13" s="19" t="s">
        <v>203</v>
      </c>
      <c r="D13" s="24">
        <v>1</v>
      </c>
      <c r="E13" s="24">
        <v>1</v>
      </c>
      <c r="F13" s="24">
        <v>1</v>
      </c>
      <c r="G13" s="24">
        <v>1</v>
      </c>
    </row>
    <row r="14" spans="1:7" x14ac:dyDescent="0.25">
      <c r="A14" s="25">
        <f t="shared" si="0"/>
        <v>10</v>
      </c>
      <c r="B14" s="24"/>
      <c r="C14" s="19" t="s">
        <v>204</v>
      </c>
      <c r="D14" s="24">
        <v>2</v>
      </c>
      <c r="E14" s="24">
        <v>2</v>
      </c>
      <c r="F14" s="24">
        <v>1</v>
      </c>
      <c r="G14" s="24">
        <v>1</v>
      </c>
    </row>
    <row r="15" spans="1:7" x14ac:dyDescent="0.25">
      <c r="A15" s="25">
        <f t="shared" si="0"/>
        <v>11</v>
      </c>
      <c r="B15" s="24"/>
      <c r="C15" s="19" t="s">
        <v>205</v>
      </c>
      <c r="D15" s="24">
        <v>1</v>
      </c>
      <c r="E15" s="24">
        <v>1</v>
      </c>
      <c r="F15" s="24">
        <v>1</v>
      </c>
      <c r="G15" s="24">
        <v>1</v>
      </c>
    </row>
    <row r="16" spans="1:7" x14ac:dyDescent="0.25">
      <c r="A16" s="25">
        <f t="shared" si="0"/>
        <v>12</v>
      </c>
      <c r="B16" s="24">
        <v>109</v>
      </c>
      <c r="C16" s="19" t="s">
        <v>206</v>
      </c>
      <c r="D16" s="24">
        <v>1</v>
      </c>
      <c r="E16" s="24">
        <v>1</v>
      </c>
      <c r="F16" s="24">
        <v>1</v>
      </c>
      <c r="G16" s="24">
        <v>1</v>
      </c>
    </row>
    <row r="17" spans="1:7" x14ac:dyDescent="0.25">
      <c r="A17" s="25">
        <f t="shared" si="0"/>
        <v>13</v>
      </c>
      <c r="B17" s="24">
        <v>201</v>
      </c>
      <c r="C17" s="19" t="s">
        <v>207</v>
      </c>
      <c r="D17" s="24">
        <v>1</v>
      </c>
      <c r="E17" s="24">
        <v>1</v>
      </c>
      <c r="F17" s="24">
        <v>1</v>
      </c>
      <c r="G17" s="24">
        <v>1</v>
      </c>
    </row>
    <row r="18" spans="1:7" x14ac:dyDescent="0.25">
      <c r="A18" s="25">
        <f t="shared" si="0"/>
        <v>14</v>
      </c>
      <c r="B18" s="24">
        <v>202</v>
      </c>
      <c r="C18" s="19" t="s">
        <v>208</v>
      </c>
      <c r="D18" s="24">
        <v>1</v>
      </c>
      <c r="E18" s="24">
        <v>1</v>
      </c>
      <c r="F18" s="24">
        <v>1</v>
      </c>
      <c r="G18" s="24">
        <v>1</v>
      </c>
    </row>
    <row r="19" spans="1:7" x14ac:dyDescent="0.25">
      <c r="A19" s="25">
        <f t="shared" si="0"/>
        <v>15</v>
      </c>
      <c r="B19" s="24">
        <v>203</v>
      </c>
      <c r="C19" s="19" t="s">
        <v>209</v>
      </c>
      <c r="D19" s="24">
        <v>1</v>
      </c>
      <c r="E19" s="24">
        <v>1</v>
      </c>
      <c r="F19" s="24">
        <v>1</v>
      </c>
      <c r="G19" s="24">
        <v>1</v>
      </c>
    </row>
    <row r="20" spans="1:7" x14ac:dyDescent="0.25">
      <c r="A20" s="25">
        <f t="shared" si="0"/>
        <v>16</v>
      </c>
      <c r="B20" s="24">
        <v>204</v>
      </c>
      <c r="C20" s="19" t="s">
        <v>207</v>
      </c>
      <c r="D20" s="24">
        <v>1</v>
      </c>
      <c r="E20" s="24">
        <v>1</v>
      </c>
      <c r="F20" s="24">
        <v>1</v>
      </c>
      <c r="G20" s="24">
        <v>1</v>
      </c>
    </row>
    <row r="21" spans="1:7" x14ac:dyDescent="0.25">
      <c r="A21" s="25">
        <f t="shared" si="0"/>
        <v>17</v>
      </c>
      <c r="B21" s="24">
        <v>205</v>
      </c>
      <c r="C21" s="19" t="s">
        <v>202</v>
      </c>
      <c r="D21" s="24">
        <v>1</v>
      </c>
      <c r="E21" s="24">
        <v>1</v>
      </c>
      <c r="F21" s="24">
        <v>1</v>
      </c>
      <c r="G21" s="24">
        <v>1</v>
      </c>
    </row>
    <row r="22" spans="1:7" x14ac:dyDescent="0.25">
      <c r="A22" s="25">
        <f t="shared" si="0"/>
        <v>18</v>
      </c>
      <c r="B22" s="24">
        <v>206</v>
      </c>
      <c r="C22" s="19" t="s">
        <v>210</v>
      </c>
      <c r="D22" s="24">
        <v>1</v>
      </c>
      <c r="E22" s="24">
        <v>1</v>
      </c>
      <c r="F22" s="24">
        <v>1</v>
      </c>
      <c r="G22" s="24">
        <v>1</v>
      </c>
    </row>
    <row r="23" spans="1:7" x14ac:dyDescent="0.25">
      <c r="A23" s="25">
        <f t="shared" si="0"/>
        <v>19</v>
      </c>
      <c r="B23" s="24">
        <v>207</v>
      </c>
      <c r="C23" s="19" t="s">
        <v>211</v>
      </c>
      <c r="D23" s="24">
        <v>1</v>
      </c>
      <c r="E23" s="24">
        <v>1</v>
      </c>
      <c r="F23" s="24">
        <v>1</v>
      </c>
      <c r="G23" s="24">
        <v>1</v>
      </c>
    </row>
    <row r="24" spans="1:7" x14ac:dyDescent="0.25">
      <c r="A24" s="25">
        <f t="shared" si="0"/>
        <v>20</v>
      </c>
      <c r="B24" s="24">
        <v>208</v>
      </c>
      <c r="C24" s="19" t="s">
        <v>212</v>
      </c>
      <c r="D24" s="24">
        <v>20</v>
      </c>
      <c r="E24" s="24">
        <v>20</v>
      </c>
      <c r="F24" s="24">
        <v>1</v>
      </c>
      <c r="G24" s="24">
        <v>1</v>
      </c>
    </row>
    <row r="25" spans="1:7" x14ac:dyDescent="0.25">
      <c r="A25" s="25">
        <f t="shared" si="0"/>
        <v>21</v>
      </c>
      <c r="B25" s="24">
        <v>209</v>
      </c>
      <c r="C25" s="19" t="s">
        <v>202</v>
      </c>
      <c r="D25" s="24">
        <v>1</v>
      </c>
      <c r="E25" s="24">
        <v>1</v>
      </c>
      <c r="F25" s="24">
        <v>1</v>
      </c>
      <c r="G25" s="24">
        <v>1</v>
      </c>
    </row>
    <row r="26" spans="1:7" x14ac:dyDescent="0.25">
      <c r="A26" s="25">
        <f t="shared" si="0"/>
        <v>22</v>
      </c>
      <c r="B26" s="24">
        <v>210</v>
      </c>
      <c r="C26" s="19" t="s">
        <v>213</v>
      </c>
      <c r="D26" s="24">
        <v>1</v>
      </c>
      <c r="E26" s="24">
        <v>1</v>
      </c>
      <c r="F26" s="24">
        <v>1</v>
      </c>
      <c r="G26" s="24">
        <v>1</v>
      </c>
    </row>
    <row r="27" spans="1:7" x14ac:dyDescent="0.25">
      <c r="A27" s="25">
        <f t="shared" si="0"/>
        <v>23</v>
      </c>
      <c r="B27" s="24">
        <v>211</v>
      </c>
      <c r="C27" s="19" t="s">
        <v>214</v>
      </c>
      <c r="D27" s="24">
        <v>1</v>
      </c>
      <c r="E27" s="24">
        <v>1</v>
      </c>
      <c r="F27" s="24">
        <v>1</v>
      </c>
      <c r="G27" s="24">
        <v>1</v>
      </c>
    </row>
    <row r="28" spans="1:7" x14ac:dyDescent="0.25">
      <c r="A28" s="25">
        <f t="shared" si="0"/>
        <v>24</v>
      </c>
      <c r="B28" s="24"/>
      <c r="C28" s="19" t="s">
        <v>215</v>
      </c>
      <c r="D28" s="24">
        <v>4</v>
      </c>
      <c r="E28" s="24">
        <v>3</v>
      </c>
      <c r="F28" s="24">
        <v>1</v>
      </c>
      <c r="G28" s="24">
        <v>0</v>
      </c>
    </row>
    <row r="29" spans="1:7" x14ac:dyDescent="0.25">
      <c r="A29" s="25">
        <f t="shared" si="0"/>
        <v>25</v>
      </c>
      <c r="B29" s="24"/>
      <c r="C29" s="19" t="s">
        <v>216</v>
      </c>
      <c r="D29" s="24">
        <v>2</v>
      </c>
      <c r="E29" s="24">
        <v>1</v>
      </c>
      <c r="F29" s="24">
        <v>1</v>
      </c>
      <c r="G29" s="24">
        <v>0</v>
      </c>
    </row>
    <row r="30" spans="1:7" x14ac:dyDescent="0.25">
      <c r="A30" s="25">
        <f t="shared" si="0"/>
        <v>26</v>
      </c>
      <c r="B30" s="24"/>
      <c r="C30" s="19" t="s">
        <v>217</v>
      </c>
      <c r="D30" s="24">
        <v>2</v>
      </c>
      <c r="E30" s="24">
        <v>1</v>
      </c>
      <c r="F30" s="24">
        <v>1</v>
      </c>
      <c r="G30" s="24">
        <v>0</v>
      </c>
    </row>
    <row r="31" spans="1:7" x14ac:dyDescent="0.25">
      <c r="A31" s="25">
        <f t="shared" si="0"/>
        <v>27</v>
      </c>
      <c r="B31" s="24"/>
      <c r="C31" s="19" t="s">
        <v>218</v>
      </c>
      <c r="D31" s="24">
        <v>1</v>
      </c>
      <c r="E31" s="24">
        <v>1</v>
      </c>
      <c r="F31" s="24">
        <v>1</v>
      </c>
      <c r="G31" s="24">
        <v>0</v>
      </c>
    </row>
    <row r="32" spans="1:7" x14ac:dyDescent="0.25">
      <c r="A32" s="25">
        <f t="shared" si="0"/>
        <v>28</v>
      </c>
      <c r="B32" s="24"/>
      <c r="C32" s="19" t="s">
        <v>219</v>
      </c>
      <c r="D32" s="24">
        <v>2</v>
      </c>
      <c r="E32" s="24">
        <v>1</v>
      </c>
      <c r="F32" s="24">
        <v>1</v>
      </c>
      <c r="G32" s="24">
        <v>0</v>
      </c>
    </row>
    <row r="33" spans="1:7" x14ac:dyDescent="0.25">
      <c r="A33" s="25">
        <f t="shared" si="0"/>
        <v>29</v>
      </c>
      <c r="B33" s="24"/>
      <c r="C33" s="19" t="s">
        <v>220</v>
      </c>
      <c r="D33" s="24">
        <v>2</v>
      </c>
      <c r="E33" s="24">
        <v>2</v>
      </c>
      <c r="F33" s="24">
        <v>1</v>
      </c>
      <c r="G33" s="24">
        <v>0</v>
      </c>
    </row>
    <row r="34" spans="1:7" x14ac:dyDescent="0.25">
      <c r="A34" s="25">
        <f t="shared" si="0"/>
        <v>30</v>
      </c>
      <c r="B34" s="24"/>
      <c r="C34" s="19" t="s">
        <v>221</v>
      </c>
      <c r="D34" s="24">
        <v>5</v>
      </c>
      <c r="E34" s="24">
        <v>5</v>
      </c>
      <c r="F34" s="24">
        <v>1</v>
      </c>
      <c r="G34" s="24">
        <v>0</v>
      </c>
    </row>
    <row r="35" spans="1:7" x14ac:dyDescent="0.25">
      <c r="A35" s="25">
        <f t="shared" si="0"/>
        <v>31</v>
      </c>
      <c r="B35" s="24"/>
      <c r="C35" s="19" t="s">
        <v>222</v>
      </c>
      <c r="D35" s="24">
        <v>1</v>
      </c>
      <c r="E35" s="24">
        <v>1</v>
      </c>
      <c r="F35" s="24">
        <v>1</v>
      </c>
      <c r="G35" s="24">
        <v>1</v>
      </c>
    </row>
    <row r="36" spans="1:7" x14ac:dyDescent="0.25">
      <c r="A36" s="25">
        <f t="shared" si="0"/>
        <v>32</v>
      </c>
      <c r="B36" s="24">
        <v>301</v>
      </c>
      <c r="C36" s="19" t="s">
        <v>223</v>
      </c>
      <c r="D36" s="24">
        <v>1</v>
      </c>
      <c r="E36" s="24">
        <v>1</v>
      </c>
      <c r="F36" s="24">
        <v>1</v>
      </c>
      <c r="G36" s="24">
        <v>1</v>
      </c>
    </row>
    <row r="37" spans="1:7" x14ac:dyDescent="0.25">
      <c r="A37" s="25">
        <f t="shared" si="0"/>
        <v>33</v>
      </c>
      <c r="B37" s="24">
        <v>302</v>
      </c>
      <c r="C37" s="19" t="s">
        <v>223</v>
      </c>
      <c r="D37" s="24">
        <v>1</v>
      </c>
      <c r="E37" s="24">
        <v>1</v>
      </c>
      <c r="F37" s="24">
        <v>1</v>
      </c>
      <c r="G37" s="24">
        <v>1</v>
      </c>
    </row>
    <row r="38" spans="1:7" x14ac:dyDescent="0.25">
      <c r="A38" s="25">
        <f t="shared" si="0"/>
        <v>34</v>
      </c>
      <c r="B38" s="24">
        <v>303</v>
      </c>
      <c r="C38" s="19" t="s">
        <v>223</v>
      </c>
      <c r="D38" s="24">
        <v>1</v>
      </c>
      <c r="E38" s="24">
        <v>1</v>
      </c>
      <c r="F38" s="24">
        <v>1</v>
      </c>
      <c r="G38" s="24">
        <v>1</v>
      </c>
    </row>
    <row r="39" spans="1:7" x14ac:dyDescent="0.25">
      <c r="A39" s="25">
        <f t="shared" si="0"/>
        <v>35</v>
      </c>
      <c r="B39" s="24">
        <v>304</v>
      </c>
      <c r="C39" s="19" t="s">
        <v>224</v>
      </c>
      <c r="D39" s="24">
        <v>1</v>
      </c>
      <c r="E39" s="24">
        <v>1</v>
      </c>
      <c r="F39" s="24">
        <v>1</v>
      </c>
      <c r="G39" s="24">
        <v>1</v>
      </c>
    </row>
    <row r="40" spans="1:7" x14ac:dyDescent="0.25">
      <c r="A40" s="25">
        <f t="shared" si="0"/>
        <v>36</v>
      </c>
      <c r="B40" s="24">
        <v>305</v>
      </c>
      <c r="C40" s="19" t="s">
        <v>209</v>
      </c>
      <c r="D40" s="24">
        <v>1</v>
      </c>
      <c r="E40" s="24">
        <v>1</v>
      </c>
      <c r="F40" s="24">
        <v>1</v>
      </c>
      <c r="G40" s="24">
        <v>1</v>
      </c>
    </row>
    <row r="41" spans="1:7" x14ac:dyDescent="0.25">
      <c r="A41" s="25">
        <f t="shared" si="0"/>
        <v>37</v>
      </c>
      <c r="B41" s="24">
        <v>306</v>
      </c>
      <c r="C41" s="19" t="s">
        <v>223</v>
      </c>
      <c r="D41" s="24">
        <v>1</v>
      </c>
      <c r="E41" s="24">
        <v>1</v>
      </c>
      <c r="F41" s="24">
        <v>1</v>
      </c>
      <c r="G41" s="24">
        <v>1</v>
      </c>
    </row>
    <row r="42" spans="1:7" x14ac:dyDescent="0.25">
      <c r="A42" s="25">
        <f t="shared" si="0"/>
        <v>38</v>
      </c>
      <c r="B42" s="24">
        <v>307</v>
      </c>
      <c r="C42" s="19" t="s">
        <v>209</v>
      </c>
      <c r="D42" s="24">
        <v>1</v>
      </c>
      <c r="E42" s="24">
        <v>1</v>
      </c>
      <c r="F42" s="24">
        <v>1</v>
      </c>
      <c r="G42" s="24">
        <v>1</v>
      </c>
    </row>
    <row r="43" spans="1:7" x14ac:dyDescent="0.25">
      <c r="A43" s="25">
        <f>ROW(B43)-4</f>
        <v>39</v>
      </c>
      <c r="B43" s="24">
        <v>308</v>
      </c>
      <c r="C43" s="19" t="s">
        <v>202</v>
      </c>
      <c r="D43" s="24">
        <v>1</v>
      </c>
      <c r="E43" s="24">
        <v>1</v>
      </c>
      <c r="F43" s="24">
        <v>1</v>
      </c>
      <c r="G43" s="24">
        <v>1</v>
      </c>
    </row>
    <row r="44" spans="1:7" x14ac:dyDescent="0.25">
      <c r="A44" s="25">
        <f>ROW(B44)-4</f>
        <v>40</v>
      </c>
      <c r="B44" s="24"/>
      <c r="C44" s="19" t="s">
        <v>225</v>
      </c>
      <c r="D44" s="24">
        <v>1</v>
      </c>
      <c r="E44" s="24">
        <v>1</v>
      </c>
      <c r="F44" s="24">
        <v>1</v>
      </c>
      <c r="G44" s="24">
        <v>1</v>
      </c>
    </row>
    <row r="45" spans="1:7" x14ac:dyDescent="0.25">
      <c r="A45" s="23">
        <f t="shared" ref="A45" si="1">ROW(B45)-4</f>
        <v>41</v>
      </c>
      <c r="B45" s="24"/>
      <c r="C45" s="19" t="s">
        <v>226</v>
      </c>
      <c r="D45" s="24">
        <v>1</v>
      </c>
      <c r="E45" s="24">
        <v>1</v>
      </c>
      <c r="F45" s="24">
        <v>1</v>
      </c>
      <c r="G45" s="24">
        <v>1</v>
      </c>
    </row>
    <row r="46" spans="1:7" x14ac:dyDescent="0.25">
      <c r="A46" s="65" t="s">
        <v>33</v>
      </c>
      <c r="B46" s="65"/>
      <c r="C46" s="65"/>
      <c r="D46" s="65"/>
      <c r="E46" s="65"/>
      <c r="F46" s="65"/>
      <c r="G46" s="65"/>
    </row>
    <row r="47" spans="1:7" ht="45" x14ac:dyDescent="0.25">
      <c r="A47" s="6" t="s">
        <v>27</v>
      </c>
      <c r="B47" s="7" t="s">
        <v>28</v>
      </c>
      <c r="C47" s="7" t="s">
        <v>29</v>
      </c>
      <c r="D47" s="7" t="s">
        <v>30</v>
      </c>
      <c r="E47" s="7" t="s">
        <v>31</v>
      </c>
      <c r="F47" s="9" t="s">
        <v>5</v>
      </c>
      <c r="G47" s="7" t="s">
        <v>38</v>
      </c>
    </row>
    <row r="48" spans="1:7" x14ac:dyDescent="0.25">
      <c r="A48" s="25">
        <v>1</v>
      </c>
      <c r="B48" s="24">
        <v>1</v>
      </c>
      <c r="C48" s="19" t="s">
        <v>227</v>
      </c>
      <c r="D48" s="24">
        <v>2</v>
      </c>
      <c r="E48" s="24">
        <v>0</v>
      </c>
      <c r="F48" s="24">
        <v>1</v>
      </c>
      <c r="G48" s="24">
        <v>1</v>
      </c>
    </row>
    <row r="49" spans="1:7" x14ac:dyDescent="0.25">
      <c r="A49" s="25">
        <v>2</v>
      </c>
      <c r="B49" s="24">
        <v>2</v>
      </c>
      <c r="C49" s="19" t="s">
        <v>207</v>
      </c>
      <c r="D49" s="24">
        <v>1</v>
      </c>
      <c r="E49" s="24">
        <v>0</v>
      </c>
      <c r="F49" s="24">
        <v>1</v>
      </c>
      <c r="G49" s="24">
        <v>1</v>
      </c>
    </row>
    <row r="50" spans="1:7" x14ac:dyDescent="0.25">
      <c r="A50" s="25">
        <v>3</v>
      </c>
      <c r="B50" s="24">
        <v>3</v>
      </c>
      <c r="C50" s="19" t="s">
        <v>210</v>
      </c>
      <c r="D50" s="24">
        <v>0</v>
      </c>
      <c r="E50" s="24">
        <v>0</v>
      </c>
      <c r="F50" s="24">
        <v>0</v>
      </c>
      <c r="G50" s="24">
        <v>0</v>
      </c>
    </row>
    <row r="51" spans="1:7" x14ac:dyDescent="0.25">
      <c r="A51" s="25">
        <v>4</v>
      </c>
      <c r="B51" s="24">
        <v>4</v>
      </c>
      <c r="C51" s="19" t="s">
        <v>228</v>
      </c>
      <c r="D51" s="24">
        <v>1</v>
      </c>
      <c r="E51" s="24">
        <v>0</v>
      </c>
      <c r="F51" s="24">
        <v>1</v>
      </c>
      <c r="G51" s="24">
        <v>1</v>
      </c>
    </row>
    <row r="52" spans="1:7" x14ac:dyDescent="0.25">
      <c r="A52" s="25">
        <v>5</v>
      </c>
      <c r="B52" s="24">
        <v>5</v>
      </c>
      <c r="C52" s="19" t="s">
        <v>224</v>
      </c>
      <c r="D52" s="24">
        <v>0</v>
      </c>
      <c r="E52" s="24">
        <v>0</v>
      </c>
      <c r="F52" s="24">
        <v>0</v>
      </c>
      <c r="G52" s="24">
        <v>0</v>
      </c>
    </row>
    <row r="53" spans="1:7" x14ac:dyDescent="0.25">
      <c r="A53" s="25">
        <v>6</v>
      </c>
      <c r="B53" s="24">
        <v>6</v>
      </c>
      <c r="C53" s="19" t="s">
        <v>209</v>
      </c>
      <c r="D53" s="24">
        <v>0</v>
      </c>
      <c r="E53" s="24">
        <v>0</v>
      </c>
      <c r="F53" s="24">
        <v>0</v>
      </c>
      <c r="G53" s="24">
        <v>0</v>
      </c>
    </row>
    <row r="54" spans="1:7" x14ac:dyDescent="0.25">
      <c r="A54" s="25">
        <v>7</v>
      </c>
      <c r="B54" s="24">
        <v>7</v>
      </c>
      <c r="C54" s="19" t="s">
        <v>214</v>
      </c>
      <c r="D54" s="24">
        <v>1</v>
      </c>
      <c r="E54" s="24">
        <v>0</v>
      </c>
      <c r="F54" s="24">
        <v>1</v>
      </c>
      <c r="G54" s="24">
        <v>1</v>
      </c>
    </row>
    <row r="55" spans="1:7" x14ac:dyDescent="0.25">
      <c r="A55" s="25">
        <v>8</v>
      </c>
      <c r="B55" s="24">
        <v>8</v>
      </c>
      <c r="C55" s="19" t="s">
        <v>213</v>
      </c>
      <c r="D55" s="24">
        <v>0</v>
      </c>
      <c r="E55" s="24">
        <v>0</v>
      </c>
      <c r="F55" s="24">
        <v>0</v>
      </c>
      <c r="G55" s="24">
        <v>0</v>
      </c>
    </row>
    <row r="56" spans="1:7" x14ac:dyDescent="0.25">
      <c r="A56" s="25">
        <v>9</v>
      </c>
      <c r="B56" s="24">
        <v>9</v>
      </c>
      <c r="C56" s="19" t="s">
        <v>229</v>
      </c>
      <c r="D56" s="24">
        <v>1</v>
      </c>
      <c r="E56" s="24">
        <v>0</v>
      </c>
      <c r="F56" s="24">
        <v>0</v>
      </c>
      <c r="G56" s="24">
        <v>0</v>
      </c>
    </row>
    <row r="57" spans="1:7" x14ac:dyDescent="0.25">
      <c r="A57" s="25">
        <v>10</v>
      </c>
      <c r="B57" s="24">
        <v>10</v>
      </c>
      <c r="C57" s="19" t="s">
        <v>229</v>
      </c>
      <c r="D57" s="24">
        <v>1</v>
      </c>
      <c r="E57" s="24">
        <v>0</v>
      </c>
      <c r="F57" s="24">
        <v>1</v>
      </c>
      <c r="G57" s="24">
        <v>1</v>
      </c>
    </row>
    <row r="58" spans="1:7" x14ac:dyDescent="0.25">
      <c r="A58" s="25">
        <v>11</v>
      </c>
      <c r="B58" s="24">
        <v>11</v>
      </c>
      <c r="C58" s="19" t="s">
        <v>229</v>
      </c>
      <c r="D58" s="24">
        <v>0</v>
      </c>
      <c r="E58" s="24">
        <v>0</v>
      </c>
      <c r="F58" s="24">
        <v>0</v>
      </c>
      <c r="G58" s="24">
        <v>0</v>
      </c>
    </row>
    <row r="59" spans="1:7" x14ac:dyDescent="0.25">
      <c r="A59" s="25">
        <v>12</v>
      </c>
      <c r="B59" s="24">
        <v>12</v>
      </c>
      <c r="C59" s="19" t="s">
        <v>229</v>
      </c>
      <c r="D59" s="24">
        <v>1</v>
      </c>
      <c r="E59" s="24">
        <v>0</v>
      </c>
      <c r="F59" s="24">
        <v>0</v>
      </c>
      <c r="G59" s="24">
        <v>0</v>
      </c>
    </row>
    <row r="60" spans="1:7" x14ac:dyDescent="0.25">
      <c r="A60" s="25">
        <v>13</v>
      </c>
      <c r="B60" s="24">
        <v>13</v>
      </c>
      <c r="C60" s="19" t="s">
        <v>230</v>
      </c>
      <c r="D60" s="24">
        <v>6</v>
      </c>
      <c r="E60" s="24">
        <v>6</v>
      </c>
      <c r="F60" s="24">
        <v>1</v>
      </c>
      <c r="G60" s="24">
        <v>1</v>
      </c>
    </row>
    <row r="61" spans="1:7" x14ac:dyDescent="0.25">
      <c r="A61" s="25">
        <v>14</v>
      </c>
      <c r="B61" s="24">
        <v>14</v>
      </c>
      <c r="C61" s="19" t="s">
        <v>216</v>
      </c>
      <c r="D61" s="24">
        <v>1</v>
      </c>
      <c r="E61" s="24">
        <v>1</v>
      </c>
      <c r="F61" s="24">
        <v>1</v>
      </c>
      <c r="G61" s="24">
        <v>0</v>
      </c>
    </row>
    <row r="62" spans="1:7" x14ac:dyDescent="0.25">
      <c r="A62" s="25">
        <v>15</v>
      </c>
      <c r="B62" s="24">
        <v>15</v>
      </c>
      <c r="C62" s="19" t="s">
        <v>217</v>
      </c>
      <c r="D62" s="24">
        <v>2</v>
      </c>
      <c r="E62" s="24">
        <v>1</v>
      </c>
      <c r="F62" s="24">
        <v>1</v>
      </c>
      <c r="G62" s="24">
        <v>0</v>
      </c>
    </row>
    <row r="63" spans="1:7" x14ac:dyDescent="0.25">
      <c r="A63" s="25">
        <v>16</v>
      </c>
      <c r="B63" s="24">
        <v>16</v>
      </c>
      <c r="C63" s="19" t="s">
        <v>231</v>
      </c>
      <c r="D63" s="24">
        <v>1</v>
      </c>
      <c r="E63" s="24">
        <v>1</v>
      </c>
      <c r="F63" s="24">
        <v>1</v>
      </c>
      <c r="G63" s="24">
        <v>0</v>
      </c>
    </row>
    <row r="64" spans="1:7" x14ac:dyDescent="0.25">
      <c r="A64" s="25">
        <v>17</v>
      </c>
      <c r="B64" s="24">
        <v>17</v>
      </c>
      <c r="C64" s="19" t="s">
        <v>218</v>
      </c>
      <c r="D64" s="24">
        <v>0</v>
      </c>
      <c r="E64" s="24">
        <v>0</v>
      </c>
      <c r="F64" s="24">
        <v>0</v>
      </c>
      <c r="G64" s="24">
        <v>0</v>
      </c>
    </row>
    <row r="65" spans="1:7" x14ac:dyDescent="0.25">
      <c r="A65" s="65" t="s">
        <v>34</v>
      </c>
      <c r="B65" s="65"/>
      <c r="C65" s="65"/>
      <c r="D65" s="65"/>
      <c r="E65" s="65"/>
      <c r="F65" s="65"/>
      <c r="G65" s="65"/>
    </row>
    <row r="66" spans="1:7" ht="45" x14ac:dyDescent="0.25">
      <c r="A66" s="6" t="s">
        <v>27</v>
      </c>
      <c r="B66" s="7" t="s">
        <v>28</v>
      </c>
      <c r="C66" s="7" t="s">
        <v>29</v>
      </c>
      <c r="D66" s="7" t="s">
        <v>30</v>
      </c>
      <c r="E66" s="7" t="s">
        <v>31</v>
      </c>
      <c r="F66" s="9" t="s">
        <v>5</v>
      </c>
      <c r="G66" s="7" t="s">
        <v>38</v>
      </c>
    </row>
    <row r="67" spans="1:7" x14ac:dyDescent="0.25">
      <c r="A67" s="25">
        <v>1</v>
      </c>
      <c r="B67" s="24">
        <v>14</v>
      </c>
      <c r="C67" s="19" t="s">
        <v>230</v>
      </c>
      <c r="D67" s="24">
        <v>7</v>
      </c>
      <c r="E67" s="24">
        <v>7</v>
      </c>
      <c r="F67" s="24">
        <v>1</v>
      </c>
      <c r="G67" s="24">
        <v>1</v>
      </c>
    </row>
    <row r="68" spans="1:7" x14ac:dyDescent="0.25">
      <c r="A68" s="25">
        <v>2</v>
      </c>
      <c r="B68" s="24">
        <v>1</v>
      </c>
      <c r="C68" s="19" t="s">
        <v>213</v>
      </c>
      <c r="D68" s="24">
        <v>1</v>
      </c>
      <c r="E68" s="24">
        <v>0</v>
      </c>
      <c r="F68" s="24">
        <v>0</v>
      </c>
      <c r="G68" s="24">
        <v>0</v>
      </c>
    </row>
    <row r="69" spans="1:7" x14ac:dyDescent="0.25">
      <c r="A69" s="25">
        <v>3</v>
      </c>
      <c r="B69" s="24">
        <v>10</v>
      </c>
      <c r="C69" s="19" t="s">
        <v>228</v>
      </c>
      <c r="D69" s="24">
        <v>1</v>
      </c>
      <c r="E69" s="24">
        <v>0</v>
      </c>
      <c r="F69" s="24">
        <v>0</v>
      </c>
      <c r="G69" s="24">
        <v>0</v>
      </c>
    </row>
    <row r="70" spans="1:7" x14ac:dyDescent="0.25">
      <c r="A70" s="25">
        <v>4</v>
      </c>
      <c r="B70" s="24">
        <v>11</v>
      </c>
      <c r="C70" s="19" t="s">
        <v>210</v>
      </c>
      <c r="D70" s="24">
        <v>2</v>
      </c>
      <c r="E70" s="24">
        <v>1</v>
      </c>
      <c r="F70" s="24">
        <v>1</v>
      </c>
      <c r="G70" s="24">
        <v>1</v>
      </c>
    </row>
    <row r="71" spans="1:7" x14ac:dyDescent="0.25">
      <c r="A71" s="25">
        <v>5</v>
      </c>
      <c r="B71" s="24">
        <v>13</v>
      </c>
      <c r="C71" s="19" t="s">
        <v>214</v>
      </c>
      <c r="D71" s="24">
        <v>1</v>
      </c>
      <c r="E71" s="24">
        <v>0</v>
      </c>
      <c r="F71" s="24">
        <v>0</v>
      </c>
      <c r="G71" s="24">
        <v>0</v>
      </c>
    </row>
    <row r="72" spans="1:7" x14ac:dyDescent="0.25">
      <c r="A72" s="25">
        <v>6</v>
      </c>
      <c r="B72" s="24">
        <v>3</v>
      </c>
      <c r="C72" s="19" t="s">
        <v>202</v>
      </c>
      <c r="D72" s="24">
        <v>2</v>
      </c>
      <c r="E72" s="24">
        <v>0</v>
      </c>
      <c r="F72" s="24">
        <v>0</v>
      </c>
      <c r="G72" s="24">
        <v>0</v>
      </c>
    </row>
    <row r="73" spans="1:7" x14ac:dyDescent="0.25">
      <c r="A73" s="25">
        <v>7</v>
      </c>
      <c r="B73" s="24">
        <v>8</v>
      </c>
      <c r="C73" s="19" t="s">
        <v>209</v>
      </c>
      <c r="D73" s="24">
        <v>1</v>
      </c>
      <c r="E73" s="24">
        <v>0</v>
      </c>
      <c r="F73" s="24">
        <v>0</v>
      </c>
      <c r="G73" s="24">
        <v>0</v>
      </c>
    </row>
    <row r="74" spans="1:7" x14ac:dyDescent="0.25">
      <c r="A74" s="25">
        <v>8</v>
      </c>
      <c r="B74" s="24">
        <v>16</v>
      </c>
      <c r="C74" s="19" t="s">
        <v>217</v>
      </c>
      <c r="D74" s="24">
        <v>1</v>
      </c>
      <c r="E74" s="24">
        <v>1</v>
      </c>
      <c r="F74" s="24">
        <v>1</v>
      </c>
      <c r="G74" s="24">
        <v>0</v>
      </c>
    </row>
    <row r="75" spans="1:7" x14ac:dyDescent="0.25">
      <c r="A75" s="25">
        <v>9</v>
      </c>
      <c r="B75" s="24">
        <v>17</v>
      </c>
      <c r="C75" s="19" t="s">
        <v>215</v>
      </c>
      <c r="D75" s="24">
        <v>1</v>
      </c>
      <c r="E75" s="24">
        <v>1</v>
      </c>
      <c r="F75" s="24">
        <v>1</v>
      </c>
      <c r="G75" s="24">
        <v>0</v>
      </c>
    </row>
    <row r="76" spans="1:7" x14ac:dyDescent="0.25">
      <c r="A76" s="23">
        <v>10</v>
      </c>
      <c r="B76" s="24">
        <v>18</v>
      </c>
      <c r="C76" s="19" t="s">
        <v>231</v>
      </c>
      <c r="D76" s="24">
        <v>2</v>
      </c>
      <c r="E76" s="24">
        <v>1</v>
      </c>
      <c r="F76" s="24">
        <v>1</v>
      </c>
      <c r="G76" s="24">
        <v>0</v>
      </c>
    </row>
    <row r="77" spans="1:7" x14ac:dyDescent="0.25">
      <c r="A77" s="26">
        <v>11</v>
      </c>
      <c r="B77" s="27">
        <v>19</v>
      </c>
      <c r="C77" s="28" t="s">
        <v>232</v>
      </c>
      <c r="D77" s="27">
        <v>1</v>
      </c>
      <c r="E77" s="27">
        <v>0</v>
      </c>
      <c r="F77" s="27">
        <v>1</v>
      </c>
      <c r="G77" s="27">
        <v>1</v>
      </c>
    </row>
    <row r="78" spans="1:7" x14ac:dyDescent="0.25">
      <c r="A78" s="65" t="s">
        <v>35</v>
      </c>
      <c r="B78" s="65"/>
      <c r="C78" s="65"/>
      <c r="D78" s="65"/>
      <c r="E78" s="65"/>
      <c r="F78" s="65"/>
      <c r="G78" s="65"/>
    </row>
    <row r="79" spans="1:7" ht="45" x14ac:dyDescent="0.25">
      <c r="A79" s="6" t="s">
        <v>27</v>
      </c>
      <c r="B79" s="7" t="s">
        <v>28</v>
      </c>
      <c r="C79" s="7" t="s">
        <v>29</v>
      </c>
      <c r="D79" s="7" t="s">
        <v>30</v>
      </c>
      <c r="E79" s="7" t="s">
        <v>31</v>
      </c>
      <c r="F79" s="9" t="s">
        <v>5</v>
      </c>
      <c r="G79" s="7" t="s">
        <v>38</v>
      </c>
    </row>
    <row r="80" spans="1:7" x14ac:dyDescent="0.25">
      <c r="A80" s="25">
        <v>1</v>
      </c>
      <c r="B80" s="24">
        <v>1</v>
      </c>
      <c r="C80" s="19" t="s">
        <v>233</v>
      </c>
      <c r="D80" s="24">
        <v>3</v>
      </c>
      <c r="E80" s="24">
        <v>1</v>
      </c>
      <c r="F80" s="24">
        <v>1</v>
      </c>
      <c r="G80" s="24">
        <v>0</v>
      </c>
    </row>
    <row r="81" spans="1:7" x14ac:dyDescent="0.25">
      <c r="A81" s="25">
        <v>2</v>
      </c>
      <c r="B81" s="24">
        <v>2</v>
      </c>
      <c r="C81" s="19" t="s">
        <v>234</v>
      </c>
      <c r="D81" s="24">
        <v>1</v>
      </c>
      <c r="E81" s="24">
        <v>0</v>
      </c>
      <c r="F81" s="24">
        <v>0</v>
      </c>
      <c r="G81" s="24">
        <v>0</v>
      </c>
    </row>
    <row r="82" spans="1:7" x14ac:dyDescent="0.25">
      <c r="A82" s="25">
        <v>3</v>
      </c>
      <c r="B82" s="24">
        <v>3</v>
      </c>
      <c r="C82" s="19" t="s">
        <v>235</v>
      </c>
      <c r="D82" s="24">
        <v>1</v>
      </c>
      <c r="E82" s="24">
        <v>0</v>
      </c>
      <c r="F82" s="24">
        <v>0</v>
      </c>
      <c r="G82" s="24">
        <v>0</v>
      </c>
    </row>
    <row r="83" spans="1:7" x14ac:dyDescent="0.25">
      <c r="A83" s="25">
        <v>4</v>
      </c>
      <c r="B83" s="24">
        <v>4</v>
      </c>
      <c r="C83" s="19" t="s">
        <v>236</v>
      </c>
      <c r="D83" s="24">
        <v>1</v>
      </c>
      <c r="E83" s="24">
        <v>0</v>
      </c>
      <c r="F83" s="24">
        <v>0</v>
      </c>
      <c r="G83" s="24">
        <v>0</v>
      </c>
    </row>
    <row r="84" spans="1:7" x14ac:dyDescent="0.25">
      <c r="A84" s="25">
        <v>5</v>
      </c>
      <c r="B84" s="24">
        <v>5</v>
      </c>
      <c r="C84" s="19" t="s">
        <v>237</v>
      </c>
      <c r="D84" s="24">
        <v>1</v>
      </c>
      <c r="E84" s="24">
        <v>0</v>
      </c>
      <c r="F84" s="24">
        <v>0</v>
      </c>
      <c r="G84" s="24">
        <v>0</v>
      </c>
    </row>
    <row r="85" spans="1:7" x14ac:dyDescent="0.25">
      <c r="A85" s="25">
        <v>6</v>
      </c>
      <c r="B85" s="24">
        <v>6</v>
      </c>
      <c r="C85" s="19" t="s">
        <v>238</v>
      </c>
      <c r="D85" s="24">
        <v>1</v>
      </c>
      <c r="E85" s="24">
        <v>0</v>
      </c>
      <c r="F85" s="24">
        <v>0</v>
      </c>
      <c r="G85" s="24">
        <v>0</v>
      </c>
    </row>
    <row r="86" spans="1:7" x14ac:dyDescent="0.25">
      <c r="A86" s="25">
        <v>7</v>
      </c>
      <c r="B86" s="24">
        <v>7</v>
      </c>
      <c r="C86" s="19" t="s">
        <v>239</v>
      </c>
      <c r="D86" s="24">
        <v>1</v>
      </c>
      <c r="E86" s="24">
        <v>0</v>
      </c>
      <c r="F86" s="24">
        <v>0</v>
      </c>
      <c r="G86" s="24">
        <v>0</v>
      </c>
    </row>
    <row r="87" spans="1:7" x14ac:dyDescent="0.25">
      <c r="A87" s="25">
        <v>8</v>
      </c>
      <c r="B87" s="24">
        <v>8</v>
      </c>
      <c r="C87" s="19" t="s">
        <v>240</v>
      </c>
      <c r="D87" s="24">
        <v>1</v>
      </c>
      <c r="E87" s="24">
        <v>0</v>
      </c>
      <c r="F87" s="24">
        <v>0</v>
      </c>
      <c r="G87" s="24">
        <v>0</v>
      </c>
    </row>
    <row r="88" spans="1:7" x14ac:dyDescent="0.25">
      <c r="A88" s="25">
        <v>9</v>
      </c>
      <c r="B88" s="24">
        <v>9</v>
      </c>
      <c r="C88" s="19" t="s">
        <v>241</v>
      </c>
      <c r="D88" s="24">
        <v>1</v>
      </c>
      <c r="E88" s="24">
        <v>0</v>
      </c>
      <c r="F88" s="24">
        <v>0</v>
      </c>
      <c r="G88" s="24">
        <v>0</v>
      </c>
    </row>
    <row r="89" spans="1:7" x14ac:dyDescent="0.25">
      <c r="A89" s="25">
        <v>10</v>
      </c>
      <c r="B89" s="24">
        <v>10</v>
      </c>
      <c r="C89" s="19" t="s">
        <v>242</v>
      </c>
      <c r="D89" s="24">
        <v>1</v>
      </c>
      <c r="E89" s="24">
        <v>1</v>
      </c>
      <c r="F89" s="24">
        <v>1</v>
      </c>
      <c r="G89" s="24">
        <v>0</v>
      </c>
    </row>
    <row r="90" spans="1:7" x14ac:dyDescent="0.25">
      <c r="A90" s="25">
        <v>11</v>
      </c>
      <c r="B90" s="24">
        <v>10</v>
      </c>
      <c r="C90" s="19" t="s">
        <v>243</v>
      </c>
      <c r="D90" s="24">
        <v>1</v>
      </c>
      <c r="E90" s="24">
        <v>1</v>
      </c>
      <c r="F90" s="24">
        <v>1</v>
      </c>
      <c r="G90" s="24">
        <v>0</v>
      </c>
    </row>
    <row r="91" spans="1:7" x14ac:dyDescent="0.25">
      <c r="A91" s="25">
        <v>12</v>
      </c>
      <c r="B91" s="24">
        <v>10</v>
      </c>
      <c r="C91" s="19" t="s">
        <v>244</v>
      </c>
      <c r="D91" s="24">
        <v>1</v>
      </c>
      <c r="E91" s="24">
        <v>1</v>
      </c>
      <c r="F91" s="24">
        <v>1</v>
      </c>
      <c r="G91" s="24">
        <v>0</v>
      </c>
    </row>
    <row r="92" spans="1:7" x14ac:dyDescent="0.25">
      <c r="A92" s="25">
        <v>13</v>
      </c>
      <c r="B92" s="41">
        <v>10</v>
      </c>
      <c r="C92" s="19" t="s">
        <v>305</v>
      </c>
      <c r="D92" s="41">
        <v>1</v>
      </c>
      <c r="E92" s="41">
        <v>1</v>
      </c>
      <c r="F92" s="41">
        <v>1</v>
      </c>
      <c r="G92" s="41">
        <v>0</v>
      </c>
    </row>
    <row r="93" spans="1:7" x14ac:dyDescent="0.25">
      <c r="A93" s="25">
        <v>14</v>
      </c>
      <c r="B93" s="24">
        <v>10</v>
      </c>
      <c r="C93" s="19" t="s">
        <v>306</v>
      </c>
      <c r="D93" s="41">
        <v>3</v>
      </c>
      <c r="E93" s="41">
        <v>1</v>
      </c>
      <c r="F93" s="41">
        <v>3</v>
      </c>
      <c r="G93" s="41">
        <v>0</v>
      </c>
    </row>
    <row r="94" spans="1:7" x14ac:dyDescent="0.25">
      <c r="A94" s="42">
        <v>15</v>
      </c>
      <c r="B94" s="43">
        <v>11</v>
      </c>
      <c r="C94" s="19" t="s">
        <v>307</v>
      </c>
      <c r="D94" s="41">
        <v>1</v>
      </c>
      <c r="E94" s="41">
        <v>1</v>
      </c>
      <c r="F94" s="41">
        <v>1</v>
      </c>
      <c r="G94" s="41">
        <v>0</v>
      </c>
    </row>
    <row r="95" spans="1:7" x14ac:dyDescent="0.25">
      <c r="A95" s="42">
        <v>16</v>
      </c>
      <c r="B95" s="43">
        <v>12</v>
      </c>
      <c r="C95" s="19" t="s">
        <v>307</v>
      </c>
      <c r="D95" s="41">
        <v>1</v>
      </c>
      <c r="E95" s="41">
        <v>1</v>
      </c>
      <c r="F95" s="41">
        <v>1</v>
      </c>
      <c r="G95" s="41">
        <v>0</v>
      </c>
    </row>
    <row r="96" spans="1:7" x14ac:dyDescent="0.25">
      <c r="A96" s="42">
        <v>17</v>
      </c>
      <c r="B96" s="43">
        <v>13</v>
      </c>
      <c r="C96" s="44" t="s">
        <v>308</v>
      </c>
      <c r="D96" s="43">
        <v>5</v>
      </c>
      <c r="E96" s="43">
        <v>5</v>
      </c>
      <c r="F96" s="43">
        <v>5</v>
      </c>
      <c r="G96" s="43">
        <v>0</v>
      </c>
    </row>
    <row r="98" spans="1:7" x14ac:dyDescent="0.25">
      <c r="A98" s="65" t="s">
        <v>36</v>
      </c>
      <c r="B98" s="65"/>
      <c r="C98" s="65"/>
      <c r="D98" s="65"/>
      <c r="E98" s="65"/>
      <c r="F98" s="65"/>
      <c r="G98" s="65"/>
    </row>
    <row r="99" spans="1:7" ht="45" x14ac:dyDescent="0.25">
      <c r="A99" s="6" t="s">
        <v>27</v>
      </c>
      <c r="B99" s="7" t="s">
        <v>28</v>
      </c>
      <c r="C99" s="7" t="s">
        <v>29</v>
      </c>
      <c r="D99" s="7" t="s">
        <v>30</v>
      </c>
      <c r="E99" s="7" t="s">
        <v>31</v>
      </c>
      <c r="F99" s="9" t="s">
        <v>5</v>
      </c>
      <c r="G99" s="7" t="s">
        <v>38</v>
      </c>
    </row>
    <row r="100" spans="1:7" x14ac:dyDescent="0.25">
      <c r="A100" s="25"/>
      <c r="B100" s="24"/>
      <c r="C100" s="19"/>
      <c r="D100" s="24"/>
      <c r="E100" s="24"/>
      <c r="F100" s="24"/>
      <c r="G100" s="24"/>
    </row>
    <row r="101" spans="1:7" x14ac:dyDescent="0.25">
      <c r="A101" s="25"/>
      <c r="B101" s="24"/>
      <c r="C101" s="19"/>
      <c r="D101" s="24"/>
      <c r="E101" s="24"/>
      <c r="F101" s="24"/>
      <c r="G101" s="24"/>
    </row>
  </sheetData>
  <sheetProtection insertRows="0" deleteRows="0" sort="0" autoFilter="0"/>
  <mergeCells count="6">
    <mergeCell ref="A98:G98"/>
    <mergeCell ref="A1:G1"/>
    <mergeCell ref="A3:G3"/>
    <mergeCell ref="A46:G46"/>
    <mergeCell ref="A65:G65"/>
    <mergeCell ref="A78:G78"/>
  </mergeCells>
  <dataValidations count="1">
    <dataValidation type="whole" operator="greaterThanOrEqual" allowBlank="1" showInputMessage="1" showErrorMessage="1" sqref="D100:G101 D5:G45 D67:G77 D48:G64 D80:G96">
      <formula1>0</formula1>
    </dataValidation>
  </dataValidations>
  <pageMargins left="0.23622047244094491" right="0.23622047244094491" top="0.74803149606299213" bottom="0.35433070866141736" header="0.31496062992125984" footer="0.31496062992125984"/>
  <pageSetup paperSize="9" fitToHeight="0" orientation="portrait" r:id="rId1"/>
  <headerFooter>
    <oddHeader>&amp;L&amp;"Times New Roman,курсив"&amp;10Паспорт программно-технической оснащенности образовательной организации</oddHeader>
  </headerFooter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6"/>
  <sheetViews>
    <sheetView showGridLines="0" topLeftCell="A85" zoomScaleNormal="100" zoomScaleSheetLayoutView="100" workbookViewId="0">
      <selection activeCell="B129" sqref="B129"/>
    </sheetView>
  </sheetViews>
  <sheetFormatPr defaultColWidth="9.140625" defaultRowHeight="15" x14ac:dyDescent="0.25"/>
  <cols>
    <col min="1" max="1" width="5.28515625" style="1" customWidth="1"/>
    <col min="2" max="2" width="30.5703125" style="1" customWidth="1"/>
    <col min="3" max="3" width="16" style="1" customWidth="1"/>
    <col min="4" max="4" width="13.28515625" style="1" customWidth="1"/>
    <col min="5" max="5" width="13" style="1" customWidth="1"/>
    <col min="6" max="6" width="21.28515625" style="1" customWidth="1"/>
    <col min="7" max="36" width="2.7109375" style="1" customWidth="1"/>
    <col min="37" max="16384" width="9.140625" style="1"/>
  </cols>
  <sheetData>
    <row r="1" spans="1:6" x14ac:dyDescent="0.25">
      <c r="A1" s="66" t="s">
        <v>79</v>
      </c>
      <c r="B1" s="66"/>
      <c r="C1" s="66"/>
      <c r="D1" s="66"/>
      <c r="E1" s="66"/>
      <c r="F1" s="66"/>
    </row>
    <row r="3" spans="1:6" ht="30" x14ac:dyDescent="0.25">
      <c r="A3" s="6" t="s">
        <v>75</v>
      </c>
      <c r="B3" s="7" t="s">
        <v>77</v>
      </c>
      <c r="C3" s="7" t="s">
        <v>190</v>
      </c>
      <c r="D3" s="7" t="s">
        <v>76</v>
      </c>
      <c r="E3" s="8" t="s">
        <v>78</v>
      </c>
      <c r="F3" s="10" t="s">
        <v>89</v>
      </c>
    </row>
    <row r="4" spans="1:6" x14ac:dyDescent="0.25">
      <c r="A4" s="22">
        <f t="shared" ref="A4:A67" si="0">ROW(B4)-3</f>
        <v>1</v>
      </c>
      <c r="B4" s="29" t="s">
        <v>245</v>
      </c>
      <c r="C4" s="30" t="s">
        <v>183</v>
      </c>
      <c r="D4" s="31">
        <v>40871</v>
      </c>
      <c r="E4" s="21" t="s">
        <v>187</v>
      </c>
      <c r="F4" s="21"/>
    </row>
    <row r="5" spans="1:6" x14ac:dyDescent="0.25">
      <c r="A5" s="22">
        <f t="shared" si="0"/>
        <v>2</v>
      </c>
      <c r="B5" s="30" t="s">
        <v>245</v>
      </c>
      <c r="C5" s="30" t="s">
        <v>183</v>
      </c>
      <c r="D5" s="32">
        <v>40871</v>
      </c>
      <c r="E5" s="21" t="s">
        <v>187</v>
      </c>
      <c r="F5" s="21"/>
    </row>
    <row r="6" spans="1:6" x14ac:dyDescent="0.25">
      <c r="A6" s="22">
        <f t="shared" si="0"/>
        <v>3</v>
      </c>
      <c r="B6" s="30" t="s">
        <v>245</v>
      </c>
      <c r="C6" s="30" t="s">
        <v>183</v>
      </c>
      <c r="D6" s="32">
        <v>40871</v>
      </c>
      <c r="E6" s="21" t="s">
        <v>187</v>
      </c>
      <c r="F6" s="21"/>
    </row>
    <row r="7" spans="1:6" x14ac:dyDescent="0.25">
      <c r="A7" s="22">
        <f t="shared" si="0"/>
        <v>4</v>
      </c>
      <c r="B7" s="30" t="s">
        <v>245</v>
      </c>
      <c r="C7" s="30" t="s">
        <v>183</v>
      </c>
      <c r="D7" s="32">
        <v>40871</v>
      </c>
      <c r="E7" s="21" t="s">
        <v>187</v>
      </c>
      <c r="F7" s="21"/>
    </row>
    <row r="8" spans="1:6" x14ac:dyDescent="0.25">
      <c r="A8" s="22">
        <f t="shared" si="0"/>
        <v>5</v>
      </c>
      <c r="B8" s="30" t="s">
        <v>245</v>
      </c>
      <c r="C8" s="30" t="s">
        <v>183</v>
      </c>
      <c r="D8" s="32">
        <v>40871</v>
      </c>
      <c r="E8" s="21" t="s">
        <v>187</v>
      </c>
      <c r="F8" s="21"/>
    </row>
    <row r="9" spans="1:6" x14ac:dyDescent="0.25">
      <c r="A9" s="22">
        <f t="shared" si="0"/>
        <v>6</v>
      </c>
      <c r="B9" s="30" t="s">
        <v>245</v>
      </c>
      <c r="C9" s="30" t="s">
        <v>183</v>
      </c>
      <c r="D9" s="32">
        <v>40871</v>
      </c>
      <c r="E9" s="21" t="s">
        <v>187</v>
      </c>
      <c r="F9" s="21"/>
    </row>
    <row r="10" spans="1:6" x14ac:dyDescent="0.25">
      <c r="A10" s="22">
        <f t="shared" si="0"/>
        <v>7</v>
      </c>
      <c r="B10" s="30" t="s">
        <v>245</v>
      </c>
      <c r="C10" s="30" t="s">
        <v>183</v>
      </c>
      <c r="D10" s="32">
        <v>40871</v>
      </c>
      <c r="E10" s="21" t="s">
        <v>187</v>
      </c>
      <c r="F10" s="21"/>
    </row>
    <row r="11" spans="1:6" x14ac:dyDescent="0.25">
      <c r="A11" s="22">
        <f t="shared" si="0"/>
        <v>8</v>
      </c>
      <c r="B11" s="30" t="s">
        <v>245</v>
      </c>
      <c r="C11" s="30" t="s">
        <v>183</v>
      </c>
      <c r="D11" s="32">
        <v>40871</v>
      </c>
      <c r="E11" s="21" t="s">
        <v>187</v>
      </c>
      <c r="F11" s="21"/>
    </row>
    <row r="12" spans="1:6" x14ac:dyDescent="0.25">
      <c r="A12" s="22">
        <f t="shared" si="0"/>
        <v>9</v>
      </c>
      <c r="B12" s="30" t="s">
        <v>245</v>
      </c>
      <c r="C12" s="30" t="s">
        <v>183</v>
      </c>
      <c r="D12" s="32">
        <v>40871</v>
      </c>
      <c r="E12" s="21" t="s">
        <v>187</v>
      </c>
      <c r="F12" s="21"/>
    </row>
    <row r="13" spans="1:6" x14ac:dyDescent="0.25">
      <c r="A13" s="22">
        <f t="shared" si="0"/>
        <v>10</v>
      </c>
      <c r="B13" s="30" t="s">
        <v>245</v>
      </c>
      <c r="C13" s="30" t="s">
        <v>183</v>
      </c>
      <c r="D13" s="32">
        <v>40871</v>
      </c>
      <c r="E13" s="21" t="s">
        <v>187</v>
      </c>
      <c r="F13" s="21"/>
    </row>
    <row r="14" spans="1:6" x14ac:dyDescent="0.25">
      <c r="A14" s="22">
        <f t="shared" si="0"/>
        <v>11</v>
      </c>
      <c r="B14" s="30" t="s">
        <v>245</v>
      </c>
      <c r="C14" s="30" t="s">
        <v>183</v>
      </c>
      <c r="D14" s="32">
        <v>40871</v>
      </c>
      <c r="E14" s="21" t="s">
        <v>187</v>
      </c>
      <c r="F14" s="21"/>
    </row>
    <row r="15" spans="1:6" x14ac:dyDescent="0.25">
      <c r="A15" s="22">
        <f t="shared" si="0"/>
        <v>12</v>
      </c>
      <c r="B15" s="30" t="s">
        <v>245</v>
      </c>
      <c r="C15" s="30" t="s">
        <v>183</v>
      </c>
      <c r="D15" s="32">
        <v>40871</v>
      </c>
      <c r="E15" s="21" t="s">
        <v>187</v>
      </c>
      <c r="F15" s="21"/>
    </row>
    <row r="16" spans="1:6" x14ac:dyDescent="0.25">
      <c r="A16" s="22">
        <f t="shared" si="0"/>
        <v>13</v>
      </c>
      <c r="B16" s="30" t="s">
        <v>245</v>
      </c>
      <c r="C16" s="30" t="s">
        <v>183</v>
      </c>
      <c r="D16" s="32">
        <v>40871</v>
      </c>
      <c r="E16" s="21" t="s">
        <v>187</v>
      </c>
      <c r="F16" s="21"/>
    </row>
    <row r="17" spans="1:6" x14ac:dyDescent="0.25">
      <c r="A17" s="22">
        <f t="shared" si="0"/>
        <v>14</v>
      </c>
      <c r="B17" s="30" t="s">
        <v>245</v>
      </c>
      <c r="C17" s="30" t="s">
        <v>183</v>
      </c>
      <c r="D17" s="32">
        <v>40871</v>
      </c>
      <c r="E17" s="21" t="s">
        <v>187</v>
      </c>
      <c r="F17" s="21"/>
    </row>
    <row r="18" spans="1:6" x14ac:dyDescent="0.25">
      <c r="A18" s="22">
        <f t="shared" si="0"/>
        <v>15</v>
      </c>
      <c r="B18" s="30" t="s">
        <v>245</v>
      </c>
      <c r="C18" s="30" t="s">
        <v>183</v>
      </c>
      <c r="D18" s="32">
        <v>40871</v>
      </c>
      <c r="E18" s="21" t="s">
        <v>187</v>
      </c>
      <c r="F18" s="21"/>
    </row>
    <row r="19" spans="1:6" x14ac:dyDescent="0.25">
      <c r="A19" s="22">
        <f t="shared" si="0"/>
        <v>16</v>
      </c>
      <c r="B19" s="30" t="s">
        <v>245</v>
      </c>
      <c r="C19" s="30" t="s">
        <v>183</v>
      </c>
      <c r="D19" s="32">
        <v>40871</v>
      </c>
      <c r="E19" s="21" t="s">
        <v>187</v>
      </c>
      <c r="F19" s="21"/>
    </row>
    <row r="20" spans="1:6" x14ac:dyDescent="0.25">
      <c r="A20" s="22">
        <f t="shared" si="0"/>
        <v>17</v>
      </c>
      <c r="B20" s="30" t="s">
        <v>245</v>
      </c>
      <c r="C20" s="30" t="s">
        <v>183</v>
      </c>
      <c r="D20" s="32">
        <v>40871</v>
      </c>
      <c r="E20" s="21" t="s">
        <v>187</v>
      </c>
      <c r="F20" s="21"/>
    </row>
    <row r="21" spans="1:6" x14ac:dyDescent="0.25">
      <c r="A21" s="22">
        <f t="shared" si="0"/>
        <v>18</v>
      </c>
      <c r="B21" s="30" t="s">
        <v>245</v>
      </c>
      <c r="C21" s="30" t="s">
        <v>183</v>
      </c>
      <c r="D21" s="32">
        <v>40871</v>
      </c>
      <c r="E21" s="21" t="s">
        <v>187</v>
      </c>
      <c r="F21" s="21"/>
    </row>
    <row r="22" spans="1:6" x14ac:dyDescent="0.25">
      <c r="A22" s="22">
        <f t="shared" si="0"/>
        <v>19</v>
      </c>
      <c r="B22" s="30" t="s">
        <v>245</v>
      </c>
      <c r="C22" s="30" t="s">
        <v>183</v>
      </c>
      <c r="D22" s="32">
        <v>40871</v>
      </c>
      <c r="E22" s="21" t="s">
        <v>187</v>
      </c>
      <c r="F22" s="21"/>
    </row>
    <row r="23" spans="1:6" x14ac:dyDescent="0.25">
      <c r="A23" s="22">
        <f t="shared" si="0"/>
        <v>20</v>
      </c>
      <c r="B23" s="30" t="s">
        <v>245</v>
      </c>
      <c r="C23" s="30" t="s">
        <v>183</v>
      </c>
      <c r="D23" s="32">
        <v>40871</v>
      </c>
      <c r="E23" s="21" t="s">
        <v>187</v>
      </c>
      <c r="F23" s="21"/>
    </row>
    <row r="24" spans="1:6" x14ac:dyDescent="0.25">
      <c r="A24" s="22">
        <f t="shared" si="0"/>
        <v>21</v>
      </c>
      <c r="B24" s="30" t="s">
        <v>245</v>
      </c>
      <c r="C24" s="30" t="s">
        <v>183</v>
      </c>
      <c r="D24" s="32">
        <v>40871</v>
      </c>
      <c r="E24" s="21" t="s">
        <v>187</v>
      </c>
      <c r="F24" s="21"/>
    </row>
    <row r="25" spans="1:6" x14ac:dyDescent="0.25">
      <c r="A25" s="22">
        <f t="shared" si="0"/>
        <v>22</v>
      </c>
      <c r="B25" s="30" t="s">
        <v>245</v>
      </c>
      <c r="C25" s="30" t="s">
        <v>183</v>
      </c>
      <c r="D25" s="32">
        <v>40871</v>
      </c>
      <c r="E25" s="21" t="s">
        <v>187</v>
      </c>
      <c r="F25" s="21"/>
    </row>
    <row r="26" spans="1:6" x14ac:dyDescent="0.25">
      <c r="A26" s="22">
        <f t="shared" si="0"/>
        <v>23</v>
      </c>
      <c r="B26" s="30" t="s">
        <v>245</v>
      </c>
      <c r="C26" s="30" t="s">
        <v>183</v>
      </c>
      <c r="D26" s="32">
        <v>40871</v>
      </c>
      <c r="E26" s="21" t="s">
        <v>187</v>
      </c>
      <c r="F26" s="21"/>
    </row>
    <row r="27" spans="1:6" x14ac:dyDescent="0.25">
      <c r="A27" s="22">
        <f t="shared" si="0"/>
        <v>24</v>
      </c>
      <c r="B27" s="30" t="s">
        <v>245</v>
      </c>
      <c r="C27" s="30" t="s">
        <v>183</v>
      </c>
      <c r="D27" s="32">
        <v>40871</v>
      </c>
      <c r="E27" s="21" t="s">
        <v>187</v>
      </c>
      <c r="F27" s="21"/>
    </row>
    <row r="28" spans="1:6" x14ac:dyDescent="0.25">
      <c r="A28" s="22">
        <f t="shared" si="0"/>
        <v>25</v>
      </c>
      <c r="B28" s="30" t="s">
        <v>245</v>
      </c>
      <c r="C28" s="30" t="s">
        <v>183</v>
      </c>
      <c r="D28" s="32">
        <v>40871</v>
      </c>
      <c r="E28" s="21" t="s">
        <v>187</v>
      </c>
      <c r="F28" s="21"/>
    </row>
    <row r="29" spans="1:6" x14ac:dyDescent="0.25">
      <c r="A29" s="22">
        <f t="shared" si="0"/>
        <v>26</v>
      </c>
      <c r="B29" s="30" t="s">
        <v>245</v>
      </c>
      <c r="C29" s="30" t="s">
        <v>183</v>
      </c>
      <c r="D29" s="32">
        <v>40871</v>
      </c>
      <c r="E29" s="21" t="s">
        <v>187</v>
      </c>
      <c r="F29" s="21"/>
    </row>
    <row r="30" spans="1:6" x14ac:dyDescent="0.25">
      <c r="A30" s="22">
        <f t="shared" si="0"/>
        <v>27</v>
      </c>
      <c r="B30" s="30" t="s">
        <v>245</v>
      </c>
      <c r="C30" s="30" t="s">
        <v>183</v>
      </c>
      <c r="D30" s="32">
        <v>40871</v>
      </c>
      <c r="E30" s="21" t="s">
        <v>187</v>
      </c>
      <c r="F30" s="21"/>
    </row>
    <row r="31" spans="1:6" x14ac:dyDescent="0.25">
      <c r="A31" s="22">
        <f t="shared" si="0"/>
        <v>28</v>
      </c>
      <c r="B31" s="30" t="s">
        <v>245</v>
      </c>
      <c r="C31" s="30" t="s">
        <v>183</v>
      </c>
      <c r="D31" s="32">
        <v>40871</v>
      </c>
      <c r="E31" s="21" t="s">
        <v>187</v>
      </c>
      <c r="F31" s="21"/>
    </row>
    <row r="32" spans="1:6" x14ac:dyDescent="0.25">
      <c r="A32" s="22">
        <f t="shared" si="0"/>
        <v>29</v>
      </c>
      <c r="B32" s="30" t="s">
        <v>245</v>
      </c>
      <c r="C32" s="30" t="s">
        <v>183</v>
      </c>
      <c r="D32" s="32">
        <v>40871</v>
      </c>
      <c r="E32" s="21" t="s">
        <v>187</v>
      </c>
      <c r="F32" s="21"/>
    </row>
    <row r="33" spans="1:6" x14ac:dyDescent="0.25">
      <c r="A33" s="22">
        <f t="shared" si="0"/>
        <v>30</v>
      </c>
      <c r="B33" s="30" t="s">
        <v>245</v>
      </c>
      <c r="C33" s="30" t="s">
        <v>183</v>
      </c>
      <c r="D33" s="32">
        <v>40871</v>
      </c>
      <c r="E33" s="21" t="s">
        <v>187</v>
      </c>
      <c r="F33" s="21"/>
    </row>
    <row r="34" spans="1:6" x14ac:dyDescent="0.25">
      <c r="A34" s="22">
        <f t="shared" si="0"/>
        <v>31</v>
      </c>
      <c r="B34" s="30" t="s">
        <v>245</v>
      </c>
      <c r="C34" s="30" t="s">
        <v>183</v>
      </c>
      <c r="D34" s="32">
        <v>40871</v>
      </c>
      <c r="E34" s="21" t="s">
        <v>187</v>
      </c>
      <c r="F34" s="21"/>
    </row>
    <row r="35" spans="1:6" x14ac:dyDescent="0.25">
      <c r="A35" s="22">
        <f t="shared" si="0"/>
        <v>32</v>
      </c>
      <c r="B35" s="30" t="s">
        <v>245</v>
      </c>
      <c r="C35" s="30" t="s">
        <v>183</v>
      </c>
      <c r="D35" s="32">
        <v>40871</v>
      </c>
      <c r="E35" s="21" t="s">
        <v>187</v>
      </c>
      <c r="F35" s="21"/>
    </row>
    <row r="36" spans="1:6" x14ac:dyDescent="0.25">
      <c r="A36" s="22">
        <f t="shared" si="0"/>
        <v>33</v>
      </c>
      <c r="B36" s="30" t="s">
        <v>245</v>
      </c>
      <c r="C36" s="30" t="s">
        <v>183</v>
      </c>
      <c r="D36" s="32">
        <v>40871</v>
      </c>
      <c r="E36" s="21" t="s">
        <v>187</v>
      </c>
      <c r="F36" s="21"/>
    </row>
    <row r="37" spans="1:6" x14ac:dyDescent="0.25">
      <c r="A37" s="22">
        <f t="shared" si="0"/>
        <v>34</v>
      </c>
      <c r="B37" s="30" t="s">
        <v>245</v>
      </c>
      <c r="C37" s="30" t="s">
        <v>183</v>
      </c>
      <c r="D37" s="32">
        <v>40871</v>
      </c>
      <c r="E37" s="21" t="s">
        <v>188</v>
      </c>
      <c r="F37" s="21"/>
    </row>
    <row r="38" spans="1:6" x14ac:dyDescent="0.25">
      <c r="A38" s="22">
        <f t="shared" si="0"/>
        <v>35</v>
      </c>
      <c r="B38" s="30" t="s">
        <v>245</v>
      </c>
      <c r="C38" s="30" t="s">
        <v>183</v>
      </c>
      <c r="D38" s="31">
        <v>40871</v>
      </c>
      <c r="E38" s="21" t="s">
        <v>188</v>
      </c>
      <c r="F38" s="21"/>
    </row>
    <row r="39" spans="1:6" x14ac:dyDescent="0.25">
      <c r="A39" s="22">
        <f t="shared" si="0"/>
        <v>36</v>
      </c>
      <c r="B39" s="30" t="s">
        <v>245</v>
      </c>
      <c r="C39" s="30" t="s">
        <v>183</v>
      </c>
      <c r="D39" s="32">
        <v>40871</v>
      </c>
      <c r="E39" s="21" t="s">
        <v>188</v>
      </c>
      <c r="F39" s="21"/>
    </row>
    <row r="40" spans="1:6" x14ac:dyDescent="0.25">
      <c r="A40" s="22">
        <f t="shared" si="0"/>
        <v>37</v>
      </c>
      <c r="B40" s="30" t="s">
        <v>246</v>
      </c>
      <c r="C40" s="30" t="s">
        <v>183</v>
      </c>
      <c r="D40" s="32">
        <v>40871</v>
      </c>
      <c r="E40" s="21" t="s">
        <v>187</v>
      </c>
      <c r="F40" s="21"/>
    </row>
    <row r="41" spans="1:6" x14ac:dyDescent="0.25">
      <c r="A41" s="22">
        <f t="shared" si="0"/>
        <v>38</v>
      </c>
      <c r="B41" s="30" t="s">
        <v>247</v>
      </c>
      <c r="C41" s="30" t="s">
        <v>183</v>
      </c>
      <c r="D41" s="31">
        <v>41638</v>
      </c>
      <c r="E41" s="21" t="s">
        <v>188</v>
      </c>
      <c r="F41" s="21"/>
    </row>
    <row r="42" spans="1:6" x14ac:dyDescent="0.25">
      <c r="A42" s="22">
        <f t="shared" si="0"/>
        <v>39</v>
      </c>
      <c r="B42" s="30" t="s">
        <v>248</v>
      </c>
      <c r="C42" s="30" t="s">
        <v>183</v>
      </c>
      <c r="D42" s="31">
        <v>41638</v>
      </c>
      <c r="E42" s="21" t="s">
        <v>188</v>
      </c>
      <c r="F42" s="21"/>
    </row>
    <row r="43" spans="1:6" x14ac:dyDescent="0.25">
      <c r="A43" s="22">
        <f t="shared" si="0"/>
        <v>40</v>
      </c>
      <c r="B43" s="30" t="s">
        <v>249</v>
      </c>
      <c r="C43" s="30" t="s">
        <v>183</v>
      </c>
      <c r="D43" s="31">
        <v>39185</v>
      </c>
      <c r="E43" s="21" t="s">
        <v>188</v>
      </c>
      <c r="F43" s="21"/>
    </row>
    <row r="44" spans="1:6" x14ac:dyDescent="0.25">
      <c r="A44" s="22">
        <f t="shared" si="0"/>
        <v>41</v>
      </c>
      <c r="B44" s="29" t="s">
        <v>250</v>
      </c>
      <c r="C44" s="30" t="s">
        <v>183</v>
      </c>
      <c r="D44" s="31">
        <v>39574</v>
      </c>
      <c r="E44" s="21" t="s">
        <v>188</v>
      </c>
      <c r="F44" s="21"/>
    </row>
    <row r="45" spans="1:6" x14ac:dyDescent="0.25">
      <c r="A45" s="22">
        <f t="shared" si="0"/>
        <v>42</v>
      </c>
      <c r="B45" s="29" t="s">
        <v>250</v>
      </c>
      <c r="C45" s="30" t="s">
        <v>183</v>
      </c>
      <c r="D45" s="31">
        <v>41638</v>
      </c>
      <c r="E45" s="21" t="s">
        <v>188</v>
      </c>
      <c r="F45" s="21"/>
    </row>
    <row r="46" spans="1:6" x14ac:dyDescent="0.25">
      <c r="A46" s="22">
        <f t="shared" si="0"/>
        <v>43</v>
      </c>
      <c r="B46" s="30" t="s">
        <v>251</v>
      </c>
      <c r="C46" s="30" t="s">
        <v>183</v>
      </c>
      <c r="D46" s="31">
        <v>41638</v>
      </c>
      <c r="E46" s="21" t="s">
        <v>188</v>
      </c>
      <c r="F46" s="21"/>
    </row>
    <row r="47" spans="1:6" x14ac:dyDescent="0.25">
      <c r="A47" s="22">
        <f t="shared" si="0"/>
        <v>44</v>
      </c>
      <c r="B47" s="29" t="s">
        <v>252</v>
      </c>
      <c r="C47" s="30" t="s">
        <v>183</v>
      </c>
      <c r="D47" s="31">
        <v>42369</v>
      </c>
      <c r="E47" s="21" t="s">
        <v>187</v>
      </c>
      <c r="F47" s="21"/>
    </row>
    <row r="48" spans="1:6" x14ac:dyDescent="0.25">
      <c r="A48" s="22">
        <f t="shared" si="0"/>
        <v>45</v>
      </c>
      <c r="B48" s="30" t="s">
        <v>252</v>
      </c>
      <c r="C48" s="30" t="s">
        <v>183</v>
      </c>
      <c r="D48" s="31">
        <v>42369</v>
      </c>
      <c r="E48" s="21" t="s">
        <v>187</v>
      </c>
      <c r="F48" s="21"/>
    </row>
    <row r="49" spans="1:6" ht="75" x14ac:dyDescent="0.25">
      <c r="A49" s="22">
        <f t="shared" si="0"/>
        <v>46</v>
      </c>
      <c r="B49" s="30" t="s">
        <v>253</v>
      </c>
      <c r="C49" s="30" t="s">
        <v>183</v>
      </c>
      <c r="D49" s="32">
        <v>42779</v>
      </c>
      <c r="E49" s="21" t="s">
        <v>187</v>
      </c>
      <c r="F49" s="21" t="s">
        <v>254</v>
      </c>
    </row>
    <row r="50" spans="1:6" ht="75" x14ac:dyDescent="0.25">
      <c r="A50" s="22">
        <f t="shared" si="0"/>
        <v>47</v>
      </c>
      <c r="B50" s="30" t="s">
        <v>255</v>
      </c>
      <c r="C50" s="30" t="s">
        <v>183</v>
      </c>
      <c r="D50" s="31">
        <v>42779</v>
      </c>
      <c r="E50" s="21" t="s">
        <v>187</v>
      </c>
      <c r="F50" s="21" t="s">
        <v>254</v>
      </c>
    </row>
    <row r="51" spans="1:6" ht="75" x14ac:dyDescent="0.25">
      <c r="A51" s="22">
        <f t="shared" si="0"/>
        <v>48</v>
      </c>
      <c r="B51" s="30" t="s">
        <v>255</v>
      </c>
      <c r="C51" s="30" t="s">
        <v>183</v>
      </c>
      <c r="D51" s="31">
        <v>42779</v>
      </c>
      <c r="E51" s="21" t="s">
        <v>187</v>
      </c>
      <c r="F51" s="21" t="s">
        <v>254</v>
      </c>
    </row>
    <row r="52" spans="1:6" ht="75" x14ac:dyDescent="0.25">
      <c r="A52" s="22">
        <f t="shared" si="0"/>
        <v>49</v>
      </c>
      <c r="B52" s="30" t="s">
        <v>255</v>
      </c>
      <c r="C52" s="30" t="s">
        <v>183</v>
      </c>
      <c r="D52" s="31">
        <v>42779</v>
      </c>
      <c r="E52" s="21" t="s">
        <v>187</v>
      </c>
      <c r="F52" s="21" t="s">
        <v>254</v>
      </c>
    </row>
    <row r="53" spans="1:6" ht="75" x14ac:dyDescent="0.25">
      <c r="A53" s="22">
        <f t="shared" si="0"/>
        <v>50</v>
      </c>
      <c r="B53" s="30" t="s">
        <v>249</v>
      </c>
      <c r="C53" s="30" t="s">
        <v>183</v>
      </c>
      <c r="D53" s="32">
        <v>42778</v>
      </c>
      <c r="E53" s="21" t="s">
        <v>187</v>
      </c>
      <c r="F53" s="21" t="s">
        <v>254</v>
      </c>
    </row>
    <row r="54" spans="1:6" ht="75" x14ac:dyDescent="0.25">
      <c r="A54" s="22">
        <f t="shared" si="0"/>
        <v>51</v>
      </c>
      <c r="B54" s="30" t="s">
        <v>249</v>
      </c>
      <c r="C54" s="30" t="s">
        <v>183</v>
      </c>
      <c r="D54" s="32">
        <v>42779</v>
      </c>
      <c r="E54" s="21" t="s">
        <v>187</v>
      </c>
      <c r="F54" s="21" t="s">
        <v>256</v>
      </c>
    </row>
    <row r="55" spans="1:6" ht="75" x14ac:dyDescent="0.25">
      <c r="A55" s="22">
        <f t="shared" si="0"/>
        <v>52</v>
      </c>
      <c r="B55" s="30" t="s">
        <v>249</v>
      </c>
      <c r="C55" s="30" t="s">
        <v>183</v>
      </c>
      <c r="D55" s="32">
        <v>42779</v>
      </c>
      <c r="E55" s="21" t="s">
        <v>187</v>
      </c>
      <c r="F55" s="21" t="s">
        <v>254</v>
      </c>
    </row>
    <row r="56" spans="1:6" ht="75" x14ac:dyDescent="0.25">
      <c r="A56" s="22">
        <f t="shared" si="0"/>
        <v>53</v>
      </c>
      <c r="B56" s="30" t="s">
        <v>257</v>
      </c>
      <c r="C56" s="30" t="s">
        <v>183</v>
      </c>
      <c r="D56" s="32">
        <v>42779</v>
      </c>
      <c r="E56" s="21" t="s">
        <v>187</v>
      </c>
      <c r="F56" s="21" t="s">
        <v>254</v>
      </c>
    </row>
    <row r="57" spans="1:6" x14ac:dyDescent="0.25">
      <c r="A57" s="22">
        <f t="shared" si="0"/>
        <v>54</v>
      </c>
      <c r="B57" s="33" t="s">
        <v>258</v>
      </c>
      <c r="C57" s="20" t="s">
        <v>182</v>
      </c>
      <c r="D57" s="34">
        <v>41638</v>
      </c>
      <c r="E57" s="21" t="s">
        <v>187</v>
      </c>
      <c r="F57" s="21"/>
    </row>
    <row r="58" spans="1:6" x14ac:dyDescent="0.25">
      <c r="A58" s="22">
        <f t="shared" si="0"/>
        <v>55</v>
      </c>
      <c r="B58" s="33" t="s">
        <v>258</v>
      </c>
      <c r="C58" s="20" t="s">
        <v>182</v>
      </c>
      <c r="D58" s="34">
        <v>41638</v>
      </c>
      <c r="E58" s="21" t="s">
        <v>187</v>
      </c>
      <c r="F58" s="21"/>
    </row>
    <row r="59" spans="1:6" x14ac:dyDescent="0.25">
      <c r="A59" s="22">
        <f t="shared" si="0"/>
        <v>56</v>
      </c>
      <c r="B59" s="33" t="s">
        <v>258</v>
      </c>
      <c r="C59" s="20" t="s">
        <v>182</v>
      </c>
      <c r="D59" s="34">
        <v>41638</v>
      </c>
      <c r="E59" s="21" t="s">
        <v>187</v>
      </c>
      <c r="F59" s="21"/>
    </row>
    <row r="60" spans="1:6" x14ac:dyDescent="0.25">
      <c r="A60" s="22">
        <f t="shared" si="0"/>
        <v>57</v>
      </c>
      <c r="B60" s="33" t="s">
        <v>258</v>
      </c>
      <c r="C60" s="20" t="s">
        <v>182</v>
      </c>
      <c r="D60" s="34">
        <v>41638</v>
      </c>
      <c r="E60" s="21" t="s">
        <v>187</v>
      </c>
      <c r="F60" s="21"/>
    </row>
    <row r="61" spans="1:6" x14ac:dyDescent="0.25">
      <c r="A61" s="22">
        <f t="shared" si="0"/>
        <v>58</v>
      </c>
      <c r="B61" s="33" t="s">
        <v>258</v>
      </c>
      <c r="C61" s="20" t="s">
        <v>182</v>
      </c>
      <c r="D61" s="34">
        <v>41638</v>
      </c>
      <c r="E61" s="21" t="s">
        <v>187</v>
      </c>
      <c r="F61" s="21"/>
    </row>
    <row r="62" spans="1:6" x14ac:dyDescent="0.25">
      <c r="A62" s="22">
        <f t="shared" si="0"/>
        <v>59</v>
      </c>
      <c r="B62" s="33" t="s">
        <v>258</v>
      </c>
      <c r="C62" s="20" t="s">
        <v>182</v>
      </c>
      <c r="D62" s="34">
        <v>41638</v>
      </c>
      <c r="E62" s="21" t="s">
        <v>187</v>
      </c>
      <c r="F62" s="21"/>
    </row>
    <row r="63" spans="1:6" x14ac:dyDescent="0.25">
      <c r="A63" s="22">
        <f t="shared" si="0"/>
        <v>60</v>
      </c>
      <c r="B63" s="33" t="s">
        <v>258</v>
      </c>
      <c r="C63" s="20" t="s">
        <v>182</v>
      </c>
      <c r="D63" s="34">
        <v>41638</v>
      </c>
      <c r="E63" s="21" t="s">
        <v>187</v>
      </c>
      <c r="F63" s="21"/>
    </row>
    <row r="64" spans="1:6" x14ac:dyDescent="0.25">
      <c r="A64" s="22">
        <f t="shared" si="0"/>
        <v>61</v>
      </c>
      <c r="B64" s="33" t="s">
        <v>259</v>
      </c>
      <c r="C64" s="20" t="s">
        <v>182</v>
      </c>
      <c r="D64" s="34">
        <v>41638</v>
      </c>
      <c r="E64" s="21" t="s">
        <v>187</v>
      </c>
      <c r="F64" s="21"/>
    </row>
    <row r="65" spans="1:6" x14ac:dyDescent="0.25">
      <c r="A65" s="22">
        <f t="shared" si="0"/>
        <v>62</v>
      </c>
      <c r="B65" s="33" t="s">
        <v>260</v>
      </c>
      <c r="C65" s="20" t="s">
        <v>182</v>
      </c>
      <c r="D65" s="34">
        <v>41638</v>
      </c>
      <c r="E65" s="21" t="s">
        <v>187</v>
      </c>
      <c r="F65" s="21"/>
    </row>
    <row r="66" spans="1:6" x14ac:dyDescent="0.25">
      <c r="A66" s="22">
        <f t="shared" si="0"/>
        <v>63</v>
      </c>
      <c r="B66" s="33" t="s">
        <v>261</v>
      </c>
      <c r="C66" s="20" t="s">
        <v>182</v>
      </c>
      <c r="D66" s="34">
        <v>40890</v>
      </c>
      <c r="E66" s="21" t="s">
        <v>187</v>
      </c>
      <c r="F66" s="21"/>
    </row>
    <row r="67" spans="1:6" ht="22.5" x14ac:dyDescent="0.25">
      <c r="A67" s="22">
        <f t="shared" si="0"/>
        <v>64</v>
      </c>
      <c r="B67" s="33" t="s">
        <v>262</v>
      </c>
      <c r="C67" s="20" t="s">
        <v>182</v>
      </c>
      <c r="D67" s="35">
        <v>40871</v>
      </c>
      <c r="E67" s="21" t="s">
        <v>187</v>
      </c>
      <c r="F67" s="21"/>
    </row>
    <row r="68" spans="1:6" x14ac:dyDescent="0.25">
      <c r="A68" s="22">
        <f t="shared" ref="A68:A125" si="1">ROW(B68)-3</f>
        <v>65</v>
      </c>
      <c r="B68" s="33" t="s">
        <v>263</v>
      </c>
      <c r="C68" s="20" t="s">
        <v>182</v>
      </c>
      <c r="D68" s="35">
        <v>40871</v>
      </c>
      <c r="E68" s="21" t="s">
        <v>187</v>
      </c>
      <c r="F68" s="21"/>
    </row>
    <row r="69" spans="1:6" x14ac:dyDescent="0.25">
      <c r="A69" s="22">
        <f t="shared" si="1"/>
        <v>66</v>
      </c>
      <c r="B69" s="33" t="s">
        <v>263</v>
      </c>
      <c r="C69" s="20" t="s">
        <v>182</v>
      </c>
      <c r="D69" s="35">
        <v>40871</v>
      </c>
      <c r="E69" s="21" t="s">
        <v>187</v>
      </c>
      <c r="F69" s="21"/>
    </row>
    <row r="70" spans="1:6" x14ac:dyDescent="0.25">
      <c r="A70" s="22">
        <f t="shared" si="1"/>
        <v>67</v>
      </c>
      <c r="B70" s="33" t="s">
        <v>263</v>
      </c>
      <c r="C70" s="20" t="s">
        <v>182</v>
      </c>
      <c r="D70" s="35">
        <v>40871</v>
      </c>
      <c r="E70" s="21" t="s">
        <v>187</v>
      </c>
      <c r="F70" s="21"/>
    </row>
    <row r="71" spans="1:6" x14ac:dyDescent="0.25">
      <c r="A71" s="22">
        <f t="shared" si="1"/>
        <v>68</v>
      </c>
      <c r="B71" s="33" t="s">
        <v>263</v>
      </c>
      <c r="C71" s="20" t="s">
        <v>182</v>
      </c>
      <c r="D71" s="35">
        <v>40871</v>
      </c>
      <c r="E71" s="21" t="s">
        <v>187</v>
      </c>
      <c r="F71" s="21"/>
    </row>
    <row r="72" spans="1:6" x14ac:dyDescent="0.25">
      <c r="A72" s="22">
        <f t="shared" si="1"/>
        <v>69</v>
      </c>
      <c r="B72" s="33" t="s">
        <v>263</v>
      </c>
      <c r="C72" s="20" t="s">
        <v>182</v>
      </c>
      <c r="D72" s="35">
        <v>40871</v>
      </c>
      <c r="E72" s="21" t="s">
        <v>187</v>
      </c>
      <c r="F72" s="21"/>
    </row>
    <row r="73" spans="1:6" x14ac:dyDescent="0.25">
      <c r="A73" s="22">
        <f t="shared" si="1"/>
        <v>70</v>
      </c>
      <c r="B73" s="33" t="s">
        <v>263</v>
      </c>
      <c r="C73" s="20" t="s">
        <v>182</v>
      </c>
      <c r="D73" s="35">
        <v>40871</v>
      </c>
      <c r="E73" s="21" t="s">
        <v>187</v>
      </c>
      <c r="F73" s="21"/>
    </row>
    <row r="74" spans="1:6" x14ac:dyDescent="0.25">
      <c r="A74" s="22">
        <f t="shared" si="1"/>
        <v>71</v>
      </c>
      <c r="B74" s="33" t="s">
        <v>263</v>
      </c>
      <c r="C74" s="20" t="s">
        <v>182</v>
      </c>
      <c r="D74" s="35">
        <v>40871</v>
      </c>
      <c r="E74" s="21" t="s">
        <v>187</v>
      </c>
      <c r="F74" s="21"/>
    </row>
    <row r="75" spans="1:6" x14ac:dyDescent="0.25">
      <c r="A75" s="22">
        <f t="shared" si="1"/>
        <v>72</v>
      </c>
      <c r="B75" s="33" t="s">
        <v>263</v>
      </c>
      <c r="C75" s="20" t="s">
        <v>182</v>
      </c>
      <c r="D75" s="35">
        <v>40871</v>
      </c>
      <c r="E75" s="21" t="s">
        <v>187</v>
      </c>
      <c r="F75" s="21"/>
    </row>
    <row r="76" spans="1:6" x14ac:dyDescent="0.25">
      <c r="A76" s="22">
        <f t="shared" si="1"/>
        <v>73</v>
      </c>
      <c r="B76" s="33" t="s">
        <v>263</v>
      </c>
      <c r="C76" s="20" t="s">
        <v>182</v>
      </c>
      <c r="D76" s="35">
        <v>40871</v>
      </c>
      <c r="E76" s="21" t="s">
        <v>187</v>
      </c>
      <c r="F76" s="21"/>
    </row>
    <row r="77" spans="1:6" x14ac:dyDescent="0.25">
      <c r="A77" s="22">
        <f t="shared" si="1"/>
        <v>74</v>
      </c>
      <c r="B77" s="33" t="s">
        <v>263</v>
      </c>
      <c r="C77" s="20" t="s">
        <v>182</v>
      </c>
      <c r="D77" s="35">
        <v>40871</v>
      </c>
      <c r="E77" s="21" t="s">
        <v>187</v>
      </c>
      <c r="F77" s="21"/>
    </row>
    <row r="78" spans="1:6" x14ac:dyDescent="0.25">
      <c r="A78" s="22">
        <f t="shared" si="1"/>
        <v>75</v>
      </c>
      <c r="B78" s="33" t="s">
        <v>264</v>
      </c>
      <c r="C78" s="20" t="s">
        <v>182</v>
      </c>
      <c r="D78" s="35">
        <v>39513</v>
      </c>
      <c r="E78" s="21" t="s">
        <v>187</v>
      </c>
      <c r="F78" s="21"/>
    </row>
    <row r="79" spans="1:6" x14ac:dyDescent="0.25">
      <c r="A79" s="22">
        <f t="shared" si="1"/>
        <v>76</v>
      </c>
      <c r="B79" s="33" t="s">
        <v>264</v>
      </c>
      <c r="C79" s="20" t="s">
        <v>182</v>
      </c>
      <c r="D79" s="35">
        <v>39513</v>
      </c>
      <c r="E79" s="21" t="s">
        <v>187</v>
      </c>
      <c r="F79" s="21"/>
    </row>
    <row r="80" spans="1:6" x14ac:dyDescent="0.25">
      <c r="A80" s="22">
        <f t="shared" si="1"/>
        <v>77</v>
      </c>
      <c r="B80" s="33" t="s">
        <v>264</v>
      </c>
      <c r="C80" s="20" t="s">
        <v>182</v>
      </c>
      <c r="D80" s="35">
        <v>39513</v>
      </c>
      <c r="E80" s="21" t="s">
        <v>187</v>
      </c>
      <c r="F80" s="21"/>
    </row>
    <row r="81" spans="1:6" x14ac:dyDescent="0.25">
      <c r="A81" s="22">
        <f t="shared" si="1"/>
        <v>78</v>
      </c>
      <c r="B81" s="33" t="s">
        <v>264</v>
      </c>
      <c r="C81" s="20" t="s">
        <v>182</v>
      </c>
      <c r="D81" s="35">
        <v>39513</v>
      </c>
      <c r="E81" s="21" t="s">
        <v>187</v>
      </c>
      <c r="F81" s="21"/>
    </row>
    <row r="82" spans="1:6" x14ac:dyDescent="0.25">
      <c r="A82" s="22">
        <f t="shared" si="1"/>
        <v>79</v>
      </c>
      <c r="B82" s="33" t="s">
        <v>264</v>
      </c>
      <c r="C82" s="20" t="s">
        <v>182</v>
      </c>
      <c r="D82" s="35">
        <v>39513</v>
      </c>
      <c r="E82" s="21" t="s">
        <v>187</v>
      </c>
      <c r="F82" s="21"/>
    </row>
    <row r="83" spans="1:6" x14ac:dyDescent="0.25">
      <c r="A83" s="22">
        <f t="shared" si="1"/>
        <v>80</v>
      </c>
      <c r="B83" s="33" t="s">
        <v>264</v>
      </c>
      <c r="C83" s="20" t="s">
        <v>182</v>
      </c>
      <c r="D83" s="35">
        <v>39513</v>
      </c>
      <c r="E83" s="21" t="s">
        <v>187</v>
      </c>
      <c r="F83" s="21"/>
    </row>
    <row r="84" spans="1:6" x14ac:dyDescent="0.25">
      <c r="A84" s="22">
        <f t="shared" si="1"/>
        <v>81</v>
      </c>
      <c r="B84" s="33" t="s">
        <v>264</v>
      </c>
      <c r="C84" s="20" t="s">
        <v>182</v>
      </c>
      <c r="D84" s="35">
        <v>39513</v>
      </c>
      <c r="E84" s="21" t="s">
        <v>187</v>
      </c>
      <c r="F84" s="21"/>
    </row>
    <row r="85" spans="1:6" x14ac:dyDescent="0.25">
      <c r="A85" s="22">
        <f t="shared" si="1"/>
        <v>82</v>
      </c>
      <c r="B85" s="33" t="s">
        <v>264</v>
      </c>
      <c r="C85" s="20" t="s">
        <v>182</v>
      </c>
      <c r="D85" s="35">
        <v>39513</v>
      </c>
      <c r="E85" s="21" t="s">
        <v>187</v>
      </c>
      <c r="F85" s="21"/>
    </row>
    <row r="86" spans="1:6" x14ac:dyDescent="0.25">
      <c r="A86" s="22">
        <f t="shared" si="1"/>
        <v>83</v>
      </c>
      <c r="B86" s="33" t="s">
        <v>264</v>
      </c>
      <c r="C86" s="20" t="s">
        <v>182</v>
      </c>
      <c r="D86" s="35">
        <v>39513</v>
      </c>
      <c r="E86" s="21" t="s">
        <v>187</v>
      </c>
      <c r="F86" s="21"/>
    </row>
    <row r="87" spans="1:6" ht="22.5" x14ac:dyDescent="0.25">
      <c r="A87" s="22">
        <f t="shared" si="1"/>
        <v>84</v>
      </c>
      <c r="B87" s="33" t="s">
        <v>265</v>
      </c>
      <c r="C87" s="20" t="s">
        <v>182</v>
      </c>
      <c r="D87" s="35">
        <v>42734</v>
      </c>
      <c r="E87" s="21" t="s">
        <v>187</v>
      </c>
      <c r="F87" s="21"/>
    </row>
    <row r="88" spans="1:6" ht="22.5" x14ac:dyDescent="0.25">
      <c r="A88" s="22">
        <f t="shared" si="1"/>
        <v>85</v>
      </c>
      <c r="B88" s="33" t="s">
        <v>266</v>
      </c>
      <c r="C88" s="20" t="s">
        <v>182</v>
      </c>
      <c r="D88" s="35">
        <v>42734</v>
      </c>
      <c r="E88" s="21" t="s">
        <v>187</v>
      </c>
      <c r="F88" s="21"/>
    </row>
    <row r="89" spans="1:6" ht="22.5" x14ac:dyDescent="0.25">
      <c r="A89" s="22">
        <f t="shared" si="1"/>
        <v>86</v>
      </c>
      <c r="B89" s="33" t="s">
        <v>267</v>
      </c>
      <c r="C89" s="20" t="s">
        <v>182</v>
      </c>
      <c r="D89" s="35">
        <v>42734</v>
      </c>
      <c r="E89" s="21" t="s">
        <v>187</v>
      </c>
      <c r="F89" s="21"/>
    </row>
    <row r="90" spans="1:6" ht="22.5" x14ac:dyDescent="0.25">
      <c r="A90" s="22">
        <f t="shared" si="1"/>
        <v>87</v>
      </c>
      <c r="B90" s="33" t="s">
        <v>268</v>
      </c>
      <c r="C90" s="20" t="s">
        <v>182</v>
      </c>
      <c r="D90" s="35">
        <v>42734</v>
      </c>
      <c r="E90" s="21" t="s">
        <v>187</v>
      </c>
      <c r="F90" s="21"/>
    </row>
    <row r="91" spans="1:6" ht="22.5" x14ac:dyDescent="0.25">
      <c r="A91" s="22">
        <f t="shared" si="1"/>
        <v>88</v>
      </c>
      <c r="B91" s="33" t="s">
        <v>269</v>
      </c>
      <c r="C91" s="20" t="s">
        <v>182</v>
      </c>
      <c r="D91" s="35">
        <v>42671</v>
      </c>
      <c r="E91" s="21" t="s">
        <v>187</v>
      </c>
      <c r="F91" s="21"/>
    </row>
    <row r="92" spans="1:6" ht="22.5" x14ac:dyDescent="0.25">
      <c r="A92" s="22">
        <f t="shared" si="1"/>
        <v>89</v>
      </c>
      <c r="B92" s="33" t="s">
        <v>270</v>
      </c>
      <c r="C92" s="20" t="s">
        <v>182</v>
      </c>
      <c r="D92" s="35">
        <v>42734</v>
      </c>
      <c r="E92" s="21" t="s">
        <v>187</v>
      </c>
      <c r="F92" s="21"/>
    </row>
    <row r="93" spans="1:6" ht="22.5" x14ac:dyDescent="0.25">
      <c r="A93" s="22">
        <f t="shared" si="1"/>
        <v>90</v>
      </c>
      <c r="B93" s="33" t="s">
        <v>271</v>
      </c>
      <c r="C93" s="20" t="s">
        <v>182</v>
      </c>
      <c r="D93" s="35">
        <v>42734</v>
      </c>
      <c r="E93" s="21" t="s">
        <v>187</v>
      </c>
      <c r="F93" s="21"/>
    </row>
    <row r="94" spans="1:6" ht="22.5" x14ac:dyDescent="0.25">
      <c r="A94" s="22">
        <f t="shared" si="1"/>
        <v>91</v>
      </c>
      <c r="B94" s="33" t="s">
        <v>272</v>
      </c>
      <c r="C94" s="20" t="s">
        <v>182</v>
      </c>
      <c r="D94" s="35">
        <v>42734</v>
      </c>
      <c r="E94" s="21" t="s">
        <v>187</v>
      </c>
      <c r="F94" s="21"/>
    </row>
    <row r="95" spans="1:6" ht="22.5" x14ac:dyDescent="0.25">
      <c r="A95" s="22">
        <f t="shared" si="1"/>
        <v>92</v>
      </c>
      <c r="B95" s="33" t="s">
        <v>273</v>
      </c>
      <c r="C95" s="20" t="s">
        <v>182</v>
      </c>
      <c r="D95" s="35">
        <v>42734</v>
      </c>
      <c r="E95" s="21" t="s">
        <v>187</v>
      </c>
      <c r="F95" s="21"/>
    </row>
    <row r="96" spans="1:6" x14ac:dyDescent="0.25">
      <c r="A96" s="36">
        <f>ROW(B96)-3</f>
        <v>93</v>
      </c>
      <c r="B96" s="37" t="s">
        <v>274</v>
      </c>
      <c r="C96" s="38" t="s">
        <v>183</v>
      </c>
      <c r="D96" s="39">
        <v>43271</v>
      </c>
      <c r="E96" s="21" t="s">
        <v>187</v>
      </c>
      <c r="F96" s="40"/>
    </row>
    <row r="97" spans="1:6" ht="75" x14ac:dyDescent="0.25">
      <c r="A97" s="22">
        <f t="shared" si="1"/>
        <v>94</v>
      </c>
      <c r="B97" s="33" t="s">
        <v>275</v>
      </c>
      <c r="C97" s="20" t="s">
        <v>182</v>
      </c>
      <c r="D97" s="35">
        <v>42779</v>
      </c>
      <c r="E97" s="21" t="s">
        <v>187</v>
      </c>
      <c r="F97" s="21" t="s">
        <v>254</v>
      </c>
    </row>
    <row r="98" spans="1:6" ht="75" x14ac:dyDescent="0.25">
      <c r="A98" s="22">
        <f t="shared" si="1"/>
        <v>95</v>
      </c>
      <c r="B98" s="33" t="s">
        <v>275</v>
      </c>
      <c r="C98" s="20" t="s">
        <v>182</v>
      </c>
      <c r="D98" s="35">
        <v>42779</v>
      </c>
      <c r="E98" s="21" t="s">
        <v>187</v>
      </c>
      <c r="F98" s="21" t="s">
        <v>254</v>
      </c>
    </row>
    <row r="99" spans="1:6" ht="75" x14ac:dyDescent="0.25">
      <c r="A99" s="22">
        <f t="shared" si="1"/>
        <v>96</v>
      </c>
      <c r="B99" s="33" t="s">
        <v>275</v>
      </c>
      <c r="C99" s="20" t="s">
        <v>182</v>
      </c>
      <c r="D99" s="35">
        <v>42779</v>
      </c>
      <c r="E99" s="21" t="s">
        <v>187</v>
      </c>
      <c r="F99" s="21" t="s">
        <v>254</v>
      </c>
    </row>
    <row r="100" spans="1:6" ht="75" x14ac:dyDescent="0.25">
      <c r="A100" s="22">
        <f t="shared" si="1"/>
        <v>97</v>
      </c>
      <c r="B100" s="33" t="s">
        <v>275</v>
      </c>
      <c r="C100" s="20" t="s">
        <v>182</v>
      </c>
      <c r="D100" s="35">
        <v>42779</v>
      </c>
      <c r="E100" s="21" t="s">
        <v>187</v>
      </c>
      <c r="F100" s="21" t="s">
        <v>254</v>
      </c>
    </row>
    <row r="101" spans="1:6" ht="75" x14ac:dyDescent="0.25">
      <c r="A101" s="22">
        <f t="shared" si="1"/>
        <v>98</v>
      </c>
      <c r="B101" s="33" t="s">
        <v>276</v>
      </c>
      <c r="C101" s="20" t="s">
        <v>182</v>
      </c>
      <c r="D101" s="35">
        <v>42779</v>
      </c>
      <c r="E101" s="21" t="s">
        <v>187</v>
      </c>
      <c r="F101" s="21" t="s">
        <v>254</v>
      </c>
    </row>
    <row r="102" spans="1:6" ht="75" x14ac:dyDescent="0.25">
      <c r="A102" s="22">
        <f t="shared" si="1"/>
        <v>99</v>
      </c>
      <c r="B102" s="33" t="s">
        <v>276</v>
      </c>
      <c r="C102" s="20" t="s">
        <v>182</v>
      </c>
      <c r="D102" s="35">
        <v>42779</v>
      </c>
      <c r="E102" s="21" t="s">
        <v>187</v>
      </c>
      <c r="F102" s="21" t="s">
        <v>254</v>
      </c>
    </row>
    <row r="103" spans="1:6" ht="75" x14ac:dyDescent="0.25">
      <c r="A103" s="22">
        <f t="shared" si="1"/>
        <v>100</v>
      </c>
      <c r="B103" s="33" t="s">
        <v>276</v>
      </c>
      <c r="C103" s="20" t="s">
        <v>182</v>
      </c>
      <c r="D103" s="35">
        <v>42779</v>
      </c>
      <c r="E103" s="21" t="s">
        <v>187</v>
      </c>
      <c r="F103" s="21" t="s">
        <v>254</v>
      </c>
    </row>
    <row r="104" spans="1:6" ht="75" x14ac:dyDescent="0.25">
      <c r="A104" s="22">
        <f t="shared" si="1"/>
        <v>101</v>
      </c>
      <c r="B104" s="33" t="s">
        <v>276</v>
      </c>
      <c r="C104" s="20" t="s">
        <v>182</v>
      </c>
      <c r="D104" s="35">
        <v>42779</v>
      </c>
      <c r="E104" s="21" t="s">
        <v>187</v>
      </c>
      <c r="F104" s="21" t="s">
        <v>254</v>
      </c>
    </row>
    <row r="105" spans="1:6" ht="75" x14ac:dyDescent="0.25">
      <c r="A105" s="22">
        <f t="shared" si="1"/>
        <v>102</v>
      </c>
      <c r="B105" s="33" t="s">
        <v>277</v>
      </c>
      <c r="C105" s="20" t="s">
        <v>182</v>
      </c>
      <c r="D105" s="35">
        <v>42779</v>
      </c>
      <c r="E105" s="21" t="s">
        <v>187</v>
      </c>
      <c r="F105" s="21" t="s">
        <v>254</v>
      </c>
    </row>
    <row r="106" spans="1:6" ht="75" x14ac:dyDescent="0.25">
      <c r="A106" s="22">
        <f t="shared" si="1"/>
        <v>103</v>
      </c>
      <c r="B106" s="33" t="s">
        <v>278</v>
      </c>
      <c r="C106" s="20" t="s">
        <v>182</v>
      </c>
      <c r="D106" s="35">
        <v>42779</v>
      </c>
      <c r="E106" s="21" t="s">
        <v>187</v>
      </c>
      <c r="F106" s="21" t="s">
        <v>254</v>
      </c>
    </row>
    <row r="107" spans="1:6" ht="75" x14ac:dyDescent="0.25">
      <c r="A107" s="22">
        <f t="shared" si="1"/>
        <v>104</v>
      </c>
      <c r="B107" s="33" t="s">
        <v>275</v>
      </c>
      <c r="C107" s="20" t="s">
        <v>182</v>
      </c>
      <c r="D107" s="35">
        <v>42779</v>
      </c>
      <c r="E107" s="21" t="s">
        <v>187</v>
      </c>
      <c r="F107" s="21" t="s">
        <v>254</v>
      </c>
    </row>
    <row r="108" spans="1:6" ht="22.5" x14ac:dyDescent="0.25">
      <c r="A108" s="22">
        <f t="shared" si="1"/>
        <v>105</v>
      </c>
      <c r="B108" s="33" t="s">
        <v>279</v>
      </c>
      <c r="C108" s="20" t="s">
        <v>182</v>
      </c>
      <c r="D108" s="35">
        <v>41638</v>
      </c>
      <c r="E108" s="21" t="s">
        <v>187</v>
      </c>
      <c r="F108" s="21"/>
    </row>
    <row r="109" spans="1:6" ht="22.5" x14ac:dyDescent="0.25">
      <c r="A109" s="22">
        <f t="shared" si="1"/>
        <v>106</v>
      </c>
      <c r="B109" s="33" t="s">
        <v>279</v>
      </c>
      <c r="C109" s="20" t="s">
        <v>182</v>
      </c>
      <c r="D109" s="35">
        <v>41638</v>
      </c>
      <c r="E109" s="21" t="s">
        <v>187</v>
      </c>
      <c r="F109" s="21"/>
    </row>
    <row r="110" spans="1:6" x14ac:dyDescent="0.25">
      <c r="A110" s="22">
        <f t="shared" si="1"/>
        <v>107</v>
      </c>
      <c r="B110" s="33" t="s">
        <v>280</v>
      </c>
      <c r="C110" s="20" t="s">
        <v>182</v>
      </c>
      <c r="D110" s="35">
        <v>41638</v>
      </c>
      <c r="E110" s="21" t="s">
        <v>187</v>
      </c>
      <c r="F110" s="21"/>
    </row>
    <row r="111" spans="1:6" x14ac:dyDescent="0.25">
      <c r="A111" s="22">
        <f t="shared" si="1"/>
        <v>108</v>
      </c>
      <c r="B111" s="33" t="s">
        <v>281</v>
      </c>
      <c r="C111" s="20" t="s">
        <v>182</v>
      </c>
      <c r="D111" s="35">
        <v>41638</v>
      </c>
      <c r="E111" s="21" t="s">
        <v>187</v>
      </c>
      <c r="F111" s="21"/>
    </row>
    <row r="112" spans="1:6" x14ac:dyDescent="0.25">
      <c r="A112" s="22">
        <f t="shared" si="1"/>
        <v>109</v>
      </c>
      <c r="B112" s="33" t="s">
        <v>282</v>
      </c>
      <c r="C112" s="20" t="s">
        <v>182</v>
      </c>
      <c r="D112" s="35">
        <v>41638</v>
      </c>
      <c r="E112" s="21" t="s">
        <v>187</v>
      </c>
      <c r="F112" s="21"/>
    </row>
    <row r="113" spans="1:6" x14ac:dyDescent="0.25">
      <c r="A113" s="22">
        <f t="shared" si="1"/>
        <v>110</v>
      </c>
      <c r="B113" s="33" t="s">
        <v>282</v>
      </c>
      <c r="C113" s="20" t="s">
        <v>182</v>
      </c>
      <c r="D113" s="35">
        <v>41638</v>
      </c>
      <c r="E113" s="21" t="s">
        <v>187</v>
      </c>
      <c r="F113" s="21"/>
    </row>
    <row r="114" spans="1:6" x14ac:dyDescent="0.25">
      <c r="A114" s="22">
        <f t="shared" si="1"/>
        <v>111</v>
      </c>
      <c r="B114" s="33" t="s">
        <v>283</v>
      </c>
      <c r="C114" s="20" t="s">
        <v>182</v>
      </c>
      <c r="D114" s="35">
        <v>41638</v>
      </c>
      <c r="E114" s="21" t="s">
        <v>187</v>
      </c>
      <c r="F114" s="21"/>
    </row>
    <row r="115" spans="1:6" x14ac:dyDescent="0.25">
      <c r="A115" s="22">
        <f t="shared" si="1"/>
        <v>112</v>
      </c>
      <c r="B115" s="33" t="s">
        <v>284</v>
      </c>
      <c r="C115" s="20" t="s">
        <v>182</v>
      </c>
      <c r="D115" s="35">
        <v>41638</v>
      </c>
      <c r="E115" s="21" t="s">
        <v>187</v>
      </c>
      <c r="F115" s="21"/>
    </row>
    <row r="116" spans="1:6" x14ac:dyDescent="0.25">
      <c r="A116" s="22">
        <f t="shared" si="1"/>
        <v>113</v>
      </c>
      <c r="B116" s="33" t="s">
        <v>285</v>
      </c>
      <c r="C116" s="20" t="s">
        <v>182</v>
      </c>
      <c r="D116" s="35">
        <v>41638</v>
      </c>
      <c r="E116" s="21" t="s">
        <v>187</v>
      </c>
      <c r="F116" s="21"/>
    </row>
    <row r="117" spans="1:6" x14ac:dyDescent="0.25">
      <c r="A117" s="22">
        <f>ROW(B117)-3</f>
        <v>114</v>
      </c>
      <c r="B117" s="33" t="s">
        <v>286</v>
      </c>
      <c r="C117" s="20" t="s">
        <v>182</v>
      </c>
      <c r="D117" s="35">
        <v>41638</v>
      </c>
      <c r="E117" s="21" t="s">
        <v>187</v>
      </c>
      <c r="F117" s="21"/>
    </row>
    <row r="118" spans="1:6" x14ac:dyDescent="0.25">
      <c r="A118" s="22">
        <f t="shared" si="1"/>
        <v>115</v>
      </c>
      <c r="B118" s="33" t="s">
        <v>287</v>
      </c>
      <c r="C118" s="20" t="s">
        <v>182</v>
      </c>
      <c r="D118" s="35">
        <v>41638</v>
      </c>
      <c r="E118" s="21" t="s">
        <v>187</v>
      </c>
      <c r="F118" s="21"/>
    </row>
    <row r="119" spans="1:6" x14ac:dyDescent="0.25">
      <c r="A119" s="22">
        <f t="shared" si="1"/>
        <v>116</v>
      </c>
      <c r="B119" s="33" t="s">
        <v>288</v>
      </c>
      <c r="C119" s="20" t="s">
        <v>182</v>
      </c>
      <c r="D119" s="35">
        <v>41638</v>
      </c>
      <c r="E119" s="21" t="s">
        <v>187</v>
      </c>
      <c r="F119" s="21"/>
    </row>
    <row r="120" spans="1:6" x14ac:dyDescent="0.25">
      <c r="A120" s="22">
        <f t="shared" si="1"/>
        <v>117</v>
      </c>
      <c r="B120" s="33" t="s">
        <v>289</v>
      </c>
      <c r="C120" s="20" t="s">
        <v>182</v>
      </c>
      <c r="D120" s="35">
        <v>41638</v>
      </c>
      <c r="E120" s="21" t="s">
        <v>187</v>
      </c>
      <c r="F120" s="21"/>
    </row>
    <row r="121" spans="1:6" x14ac:dyDescent="0.25">
      <c r="A121" s="22">
        <f t="shared" si="1"/>
        <v>118</v>
      </c>
      <c r="B121" s="33" t="s">
        <v>290</v>
      </c>
      <c r="C121" s="20" t="s">
        <v>182</v>
      </c>
      <c r="D121" s="35">
        <v>41638</v>
      </c>
      <c r="E121" s="21" t="s">
        <v>187</v>
      </c>
      <c r="F121" s="21"/>
    </row>
    <row r="122" spans="1:6" x14ac:dyDescent="0.25">
      <c r="A122" s="22">
        <f t="shared" si="1"/>
        <v>119</v>
      </c>
      <c r="B122" s="33" t="s">
        <v>290</v>
      </c>
      <c r="C122" s="20" t="s">
        <v>182</v>
      </c>
      <c r="D122" s="35">
        <v>41638</v>
      </c>
      <c r="E122" s="21" t="s">
        <v>187</v>
      </c>
      <c r="F122" s="21"/>
    </row>
    <row r="123" spans="1:6" x14ac:dyDescent="0.25">
      <c r="A123" s="22">
        <f t="shared" si="1"/>
        <v>120</v>
      </c>
      <c r="B123" s="33" t="s">
        <v>291</v>
      </c>
      <c r="C123" s="20" t="s">
        <v>182</v>
      </c>
      <c r="D123" s="35">
        <v>42369</v>
      </c>
      <c r="E123" s="21" t="s">
        <v>187</v>
      </c>
      <c r="F123" s="21"/>
    </row>
    <row r="124" spans="1:6" x14ac:dyDescent="0.25">
      <c r="A124" s="22">
        <f t="shared" si="1"/>
        <v>121</v>
      </c>
      <c r="B124" s="33" t="s">
        <v>291</v>
      </c>
      <c r="C124" s="20" t="s">
        <v>182</v>
      </c>
      <c r="D124" s="35">
        <v>42369</v>
      </c>
      <c r="E124" s="21" t="s">
        <v>187</v>
      </c>
      <c r="F124" s="21"/>
    </row>
    <row r="125" spans="1:6" x14ac:dyDescent="0.25">
      <c r="A125" s="22">
        <f t="shared" si="1"/>
        <v>122</v>
      </c>
      <c r="B125" s="33" t="s">
        <v>291</v>
      </c>
      <c r="C125" s="20" t="s">
        <v>182</v>
      </c>
      <c r="D125" s="35">
        <v>42369</v>
      </c>
      <c r="E125" s="21" t="s">
        <v>187</v>
      </c>
      <c r="F125" s="21"/>
    </row>
    <row r="126" spans="1:6" ht="22.5" x14ac:dyDescent="0.25">
      <c r="A126" s="22">
        <f t="shared" ref="A126:A143" si="2">ROW(B126)-3</f>
        <v>123</v>
      </c>
      <c r="B126" s="33" t="s">
        <v>279</v>
      </c>
      <c r="C126" s="20" t="s">
        <v>182</v>
      </c>
      <c r="D126" s="35">
        <v>41638</v>
      </c>
      <c r="E126" s="21" t="s">
        <v>187</v>
      </c>
      <c r="F126" s="21"/>
    </row>
    <row r="127" spans="1:6" ht="30" x14ac:dyDescent="0.25">
      <c r="A127" s="22">
        <f t="shared" si="2"/>
        <v>124</v>
      </c>
      <c r="B127" s="33" t="s">
        <v>292</v>
      </c>
      <c r="C127" s="20" t="s">
        <v>186</v>
      </c>
      <c r="D127" s="35">
        <v>42369</v>
      </c>
      <c r="E127" s="21" t="s">
        <v>187</v>
      </c>
      <c r="F127" s="21" t="s">
        <v>293</v>
      </c>
    </row>
    <row r="128" spans="1:6" x14ac:dyDescent="0.25">
      <c r="A128" s="36">
        <f t="shared" si="2"/>
        <v>125</v>
      </c>
      <c r="B128" s="37" t="s">
        <v>309</v>
      </c>
      <c r="C128" s="38" t="s">
        <v>182</v>
      </c>
      <c r="D128" s="35">
        <v>43830</v>
      </c>
      <c r="E128" s="40" t="s">
        <v>187</v>
      </c>
      <c r="F128" s="40"/>
    </row>
    <row r="129" spans="1:6" x14ac:dyDescent="0.25">
      <c r="A129" s="36">
        <f t="shared" si="2"/>
        <v>126</v>
      </c>
      <c r="B129" s="37" t="s">
        <v>309</v>
      </c>
      <c r="C129" s="38" t="s">
        <v>182</v>
      </c>
      <c r="D129" s="35">
        <v>43830</v>
      </c>
      <c r="E129" s="40" t="s">
        <v>187</v>
      </c>
      <c r="F129" s="40"/>
    </row>
    <row r="130" spans="1:6" x14ac:dyDescent="0.25">
      <c r="A130" s="36">
        <f t="shared" si="2"/>
        <v>127</v>
      </c>
      <c r="B130" s="37" t="s">
        <v>309</v>
      </c>
      <c r="C130" s="38" t="s">
        <v>182</v>
      </c>
      <c r="D130" s="35">
        <v>43830</v>
      </c>
      <c r="E130" s="40" t="s">
        <v>187</v>
      </c>
      <c r="F130" s="40"/>
    </row>
    <row r="131" spans="1:6" x14ac:dyDescent="0.25">
      <c r="A131" s="36">
        <f t="shared" si="2"/>
        <v>128</v>
      </c>
      <c r="B131" s="87" t="s">
        <v>310</v>
      </c>
      <c r="C131" s="38" t="s">
        <v>189</v>
      </c>
      <c r="D131" s="35">
        <v>43830</v>
      </c>
      <c r="E131" s="40" t="s">
        <v>187</v>
      </c>
      <c r="F131" s="40"/>
    </row>
    <row r="132" spans="1:6" x14ac:dyDescent="0.25">
      <c r="A132" s="36">
        <f t="shared" si="2"/>
        <v>129</v>
      </c>
      <c r="B132" s="87" t="s">
        <v>310</v>
      </c>
      <c r="C132" s="38" t="s">
        <v>189</v>
      </c>
      <c r="D132" s="35">
        <v>43830</v>
      </c>
      <c r="E132" s="40" t="s">
        <v>187</v>
      </c>
      <c r="F132" s="40"/>
    </row>
    <row r="133" spans="1:6" x14ac:dyDescent="0.25">
      <c r="A133" s="36">
        <f t="shared" si="2"/>
        <v>130</v>
      </c>
      <c r="B133" s="87" t="s">
        <v>310</v>
      </c>
      <c r="C133" s="38" t="s">
        <v>189</v>
      </c>
      <c r="D133" s="35">
        <v>43830</v>
      </c>
      <c r="E133" s="40" t="s">
        <v>187</v>
      </c>
      <c r="F133" s="40"/>
    </row>
    <row r="134" spans="1:6" x14ac:dyDescent="0.25">
      <c r="A134" s="36">
        <f t="shared" si="2"/>
        <v>131</v>
      </c>
      <c r="B134" s="87" t="s">
        <v>310</v>
      </c>
      <c r="C134" s="38" t="s">
        <v>189</v>
      </c>
      <c r="D134" s="35">
        <v>43830</v>
      </c>
      <c r="E134" s="40" t="s">
        <v>187</v>
      </c>
      <c r="F134" s="40"/>
    </row>
    <row r="135" spans="1:6" x14ac:dyDescent="0.25">
      <c r="A135" s="36">
        <f t="shared" si="2"/>
        <v>132</v>
      </c>
      <c r="B135" s="87" t="s">
        <v>310</v>
      </c>
      <c r="C135" s="38" t="s">
        <v>189</v>
      </c>
      <c r="D135" s="35">
        <v>43830</v>
      </c>
      <c r="E135" s="40" t="s">
        <v>187</v>
      </c>
      <c r="F135" s="40"/>
    </row>
    <row r="136" spans="1:6" x14ac:dyDescent="0.25">
      <c r="A136" s="36">
        <f t="shared" si="2"/>
        <v>133</v>
      </c>
      <c r="B136" s="37" t="s">
        <v>311</v>
      </c>
      <c r="C136" s="38" t="s">
        <v>183</v>
      </c>
      <c r="D136" s="35">
        <v>43830</v>
      </c>
      <c r="E136" s="40" t="s">
        <v>187</v>
      </c>
      <c r="F136" s="40"/>
    </row>
    <row r="137" spans="1:6" x14ac:dyDescent="0.25">
      <c r="A137" s="36">
        <f t="shared" si="2"/>
        <v>134</v>
      </c>
      <c r="B137" s="37" t="s">
        <v>311</v>
      </c>
      <c r="C137" s="38" t="s">
        <v>183</v>
      </c>
      <c r="D137" s="35">
        <v>43830</v>
      </c>
      <c r="E137" s="40" t="s">
        <v>187</v>
      </c>
      <c r="F137" s="40"/>
    </row>
    <row r="138" spans="1:6" x14ac:dyDescent="0.25">
      <c r="A138" s="36">
        <f t="shared" si="2"/>
        <v>135</v>
      </c>
      <c r="B138" s="37" t="s">
        <v>311</v>
      </c>
      <c r="C138" s="38" t="s">
        <v>183</v>
      </c>
      <c r="D138" s="35">
        <v>43830</v>
      </c>
      <c r="E138" s="40" t="s">
        <v>187</v>
      </c>
      <c r="F138" s="40"/>
    </row>
    <row r="139" spans="1:6" x14ac:dyDescent="0.25">
      <c r="A139" s="36">
        <f t="shared" si="2"/>
        <v>136</v>
      </c>
      <c r="B139" s="37" t="s">
        <v>311</v>
      </c>
      <c r="C139" s="38" t="s">
        <v>183</v>
      </c>
      <c r="D139" s="35">
        <v>43830</v>
      </c>
      <c r="E139" s="40" t="s">
        <v>187</v>
      </c>
      <c r="F139" s="40"/>
    </row>
    <row r="140" spans="1:6" x14ac:dyDescent="0.25">
      <c r="A140" s="36">
        <f t="shared" si="2"/>
        <v>137</v>
      </c>
      <c r="B140" s="37" t="s">
        <v>311</v>
      </c>
      <c r="C140" s="38" t="s">
        <v>183</v>
      </c>
      <c r="D140" s="35">
        <v>43830</v>
      </c>
      <c r="E140" s="40" t="s">
        <v>187</v>
      </c>
      <c r="F140" s="40"/>
    </row>
    <row r="141" spans="1:6" x14ac:dyDescent="0.25">
      <c r="A141" s="36">
        <f t="shared" si="2"/>
        <v>138</v>
      </c>
      <c r="B141" s="37" t="s">
        <v>311</v>
      </c>
      <c r="C141" s="38" t="s">
        <v>183</v>
      </c>
      <c r="D141" s="35">
        <v>43830</v>
      </c>
      <c r="E141" s="40" t="s">
        <v>187</v>
      </c>
      <c r="F141" s="40"/>
    </row>
    <row r="142" spans="1:6" x14ac:dyDescent="0.25">
      <c r="A142" s="36">
        <f t="shared" si="2"/>
        <v>139</v>
      </c>
      <c r="B142" s="37" t="s">
        <v>311</v>
      </c>
      <c r="C142" s="38" t="s">
        <v>183</v>
      </c>
      <c r="D142" s="35">
        <v>43830</v>
      </c>
      <c r="E142" s="40" t="s">
        <v>187</v>
      </c>
      <c r="F142" s="40"/>
    </row>
    <row r="143" spans="1:6" x14ac:dyDescent="0.25">
      <c r="A143" s="36">
        <f t="shared" si="2"/>
        <v>140</v>
      </c>
      <c r="B143" s="37" t="s">
        <v>311</v>
      </c>
      <c r="C143" s="38" t="s">
        <v>183</v>
      </c>
      <c r="D143" s="35">
        <v>43830</v>
      </c>
      <c r="E143" s="40" t="s">
        <v>187</v>
      </c>
      <c r="F143" s="40"/>
    </row>
    <row r="145" spans="1:6" x14ac:dyDescent="0.25">
      <c r="A145" s="67" t="s">
        <v>106</v>
      </c>
      <c r="B145" s="67"/>
      <c r="C145" s="67"/>
      <c r="D145" s="67"/>
      <c r="E145" s="67"/>
      <c r="F145" s="67"/>
    </row>
    <row r="146" spans="1:6" x14ac:dyDescent="0.25">
      <c r="A146" s="68"/>
      <c r="B146" s="68"/>
      <c r="C146" s="68"/>
      <c r="D146" s="68"/>
      <c r="E146" s="68"/>
      <c r="F146" s="68"/>
    </row>
  </sheetData>
  <sheetProtection insertRows="0" deleteRows="0" sort="0" autoFilter="0"/>
  <mergeCells count="2">
    <mergeCell ref="A1:F1"/>
    <mergeCell ref="A145:F146"/>
  </mergeCells>
  <dataValidations count="2">
    <dataValidation type="list" allowBlank="1" showInputMessage="1" showErrorMessage="1" sqref="C4:C143">
      <formula1>Типк_ПК</formula1>
    </dataValidation>
    <dataValidation type="list" allowBlank="1" showInputMessage="1" showErrorMessage="1" sqref="E4:E143">
      <formula1>Состояние_ПК</formula1>
    </dataValidation>
  </dataValidations>
  <pageMargins left="0.23622047244094491" right="0.23622047244094491" top="0.74803149606299213" bottom="0.35433070866141736" header="0.31496062992125984" footer="0.31496062992125984"/>
  <pageSetup paperSize="9" scale="89" fitToHeight="0" orientation="portrait" r:id="rId1"/>
  <headerFooter>
    <oddHeader>&amp;L&amp;"Times New Roman,курсив"&amp;10Паспорт программно-технической оснащенности образовательной организации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0"/>
  <sheetViews>
    <sheetView showGridLines="0" topLeftCell="A10" zoomScaleNormal="100" zoomScaleSheetLayoutView="100" workbookViewId="0">
      <selection activeCell="V36" sqref="V36:X36"/>
    </sheetView>
  </sheetViews>
  <sheetFormatPr defaultColWidth="9.140625" defaultRowHeight="15" x14ac:dyDescent="0.25"/>
  <cols>
    <col min="1" max="36" width="2.7109375" style="1" customWidth="1"/>
    <col min="37" max="16384" width="9.140625" style="1"/>
  </cols>
  <sheetData>
    <row r="1" spans="1:36" x14ac:dyDescent="0.25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</row>
    <row r="3" spans="1:36" x14ac:dyDescent="0.25">
      <c r="A3" s="48" t="s">
        <v>40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</row>
    <row r="5" spans="1:36" ht="30" customHeight="1" x14ac:dyDescent="0.25">
      <c r="A5" s="73" t="s">
        <v>41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 t="s">
        <v>42</v>
      </c>
      <c r="W5" s="73"/>
      <c r="X5" s="73"/>
      <c r="Y5" s="69" t="s">
        <v>74</v>
      </c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</row>
    <row r="6" spans="1:36" ht="75" customHeight="1" x14ac:dyDescent="0.2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69" t="s">
        <v>43</v>
      </c>
      <c r="Z6" s="69"/>
      <c r="AA6" s="69"/>
      <c r="AB6" s="69" t="s">
        <v>44</v>
      </c>
      <c r="AC6" s="69"/>
      <c r="AD6" s="69"/>
      <c r="AE6" s="69"/>
      <c r="AF6" s="69"/>
      <c r="AG6" s="69"/>
      <c r="AH6" s="69"/>
      <c r="AI6" s="69"/>
      <c r="AJ6" s="69"/>
    </row>
    <row r="7" spans="1:36" x14ac:dyDescent="0.25">
      <c r="A7" s="70" t="s">
        <v>124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1">
        <f>V9+V12+V13</f>
        <v>140</v>
      </c>
      <c r="W7" s="71"/>
      <c r="X7" s="71"/>
      <c r="Y7" s="71">
        <f>Y9+Y12+Y13</f>
        <v>109</v>
      </c>
      <c r="Z7" s="71"/>
      <c r="AA7" s="71"/>
      <c r="AB7" s="71">
        <f>AB9+AB12+AB13</f>
        <v>4</v>
      </c>
      <c r="AC7" s="71"/>
      <c r="AD7" s="71"/>
      <c r="AE7" s="71"/>
      <c r="AF7" s="71"/>
      <c r="AG7" s="71"/>
      <c r="AH7" s="71"/>
      <c r="AI7" s="71"/>
      <c r="AJ7" s="71"/>
    </row>
    <row r="8" spans="1:36" x14ac:dyDescent="0.25">
      <c r="A8" s="70" t="s">
        <v>45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2" t="s">
        <v>53</v>
      </c>
      <c r="W8" s="72"/>
      <c r="X8" s="72"/>
      <c r="Y8" s="72" t="s">
        <v>53</v>
      </c>
      <c r="Z8" s="72"/>
      <c r="AA8" s="72"/>
      <c r="AB8" s="72" t="s">
        <v>53</v>
      </c>
      <c r="AC8" s="72"/>
      <c r="AD8" s="72"/>
      <c r="AE8" s="72"/>
      <c r="AF8" s="72"/>
      <c r="AG8" s="72"/>
      <c r="AH8" s="72"/>
      <c r="AI8" s="72"/>
      <c r="AJ8" s="72"/>
    </row>
    <row r="9" spans="1:36" x14ac:dyDescent="0.25">
      <c r="A9" s="70" t="s">
        <v>46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4">
        <f>COUNTIF(Таблица13[Тип ПК],"стационарный")+COUNTIF(Таблица13[Тип ПК],"сервер")+COUNTIF(Таблица13[Тип ПК],"моноблок")</f>
        <v>78</v>
      </c>
      <c r="W9" s="74"/>
      <c r="X9" s="74"/>
      <c r="Y9" s="75">
        <v>64</v>
      </c>
      <c r="Z9" s="75"/>
      <c r="AA9" s="75"/>
      <c r="AB9" s="75">
        <v>4</v>
      </c>
      <c r="AC9" s="75"/>
      <c r="AD9" s="75"/>
      <c r="AE9" s="75"/>
      <c r="AF9" s="75"/>
      <c r="AG9" s="75"/>
      <c r="AH9" s="75"/>
      <c r="AI9" s="75"/>
      <c r="AJ9" s="75"/>
    </row>
    <row r="10" spans="1:36" x14ac:dyDescent="0.25">
      <c r="A10" s="70" t="s">
        <v>47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2" t="s">
        <v>53</v>
      </c>
      <c r="W10" s="72"/>
      <c r="X10" s="72"/>
      <c r="Y10" s="72" t="s">
        <v>53</v>
      </c>
      <c r="Z10" s="72"/>
      <c r="AA10" s="72"/>
      <c r="AB10" s="72" t="s">
        <v>53</v>
      </c>
      <c r="AC10" s="72"/>
      <c r="AD10" s="72"/>
      <c r="AE10" s="72"/>
      <c r="AF10" s="72"/>
      <c r="AG10" s="72"/>
      <c r="AH10" s="72"/>
      <c r="AI10" s="72"/>
      <c r="AJ10" s="72"/>
    </row>
    <row r="11" spans="1:36" x14ac:dyDescent="0.25">
      <c r="A11" s="70" t="s">
        <v>48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4">
        <f>COUNTIF(Таблица13[Тип ПК],"сервер")</f>
        <v>1</v>
      </c>
      <c r="W11" s="74"/>
      <c r="X11" s="74"/>
      <c r="Y11" s="75">
        <v>0</v>
      </c>
      <c r="Z11" s="75"/>
      <c r="AA11" s="75"/>
      <c r="AB11" s="75">
        <v>0</v>
      </c>
      <c r="AC11" s="75"/>
      <c r="AD11" s="75"/>
      <c r="AE11" s="75"/>
      <c r="AF11" s="75"/>
      <c r="AG11" s="75"/>
      <c r="AH11" s="75"/>
      <c r="AI11" s="75"/>
      <c r="AJ11" s="75"/>
    </row>
    <row r="12" spans="1:36" x14ac:dyDescent="0.25">
      <c r="A12" s="70" t="s">
        <v>49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4">
        <f>COUNTIF(Таблица13[Тип ПК],"ноутбук")+COUNTIF(Таблица13[Тип ПК],"нетбук")</f>
        <v>62</v>
      </c>
      <c r="W12" s="74"/>
      <c r="X12" s="74"/>
      <c r="Y12" s="75">
        <v>45</v>
      </c>
      <c r="Z12" s="75"/>
      <c r="AA12" s="75"/>
      <c r="AB12" s="75">
        <v>0</v>
      </c>
      <c r="AC12" s="75"/>
      <c r="AD12" s="75"/>
      <c r="AE12" s="75"/>
      <c r="AF12" s="75"/>
      <c r="AG12" s="75"/>
      <c r="AH12" s="75"/>
      <c r="AI12" s="75"/>
      <c r="AJ12" s="75"/>
    </row>
    <row r="13" spans="1:36" x14ac:dyDescent="0.25">
      <c r="A13" s="70" t="s">
        <v>50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4">
        <f>COUNTIF(Таблица13[Тип ПК],"планшет")</f>
        <v>0</v>
      </c>
      <c r="W13" s="74"/>
      <c r="X13" s="74"/>
      <c r="Y13" s="75">
        <v>0</v>
      </c>
      <c r="Z13" s="75"/>
      <c r="AA13" s="75"/>
      <c r="AB13" s="75">
        <v>0</v>
      </c>
      <c r="AC13" s="75"/>
      <c r="AD13" s="75"/>
      <c r="AE13" s="75"/>
      <c r="AF13" s="75"/>
      <c r="AG13" s="75"/>
      <c r="AH13" s="75"/>
      <c r="AI13" s="75"/>
      <c r="AJ13" s="75"/>
    </row>
    <row r="14" spans="1:36" x14ac:dyDescent="0.25">
      <c r="A14" s="70" t="s">
        <v>51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4">
        <f>SUM(Таблица4[Наличие доступа к ЛВС])+SUM(Таблица410[Наличие доступа к ЛВС])+SUM(Таблица411[Наличие доступа к ЛВС])+SUM(Таблица412[Наличие доступа к ЛВС])+SUM(Таблица413[Наличие доступа к ЛВС])</f>
        <v>101</v>
      </c>
      <c r="W14" s="74"/>
      <c r="X14" s="74"/>
      <c r="Y14" s="75">
        <v>94</v>
      </c>
      <c r="Z14" s="75"/>
      <c r="AA14" s="75"/>
      <c r="AB14" s="75">
        <v>0</v>
      </c>
      <c r="AC14" s="75"/>
      <c r="AD14" s="75"/>
      <c r="AE14" s="75"/>
      <c r="AF14" s="75"/>
      <c r="AG14" s="75"/>
      <c r="AH14" s="75"/>
      <c r="AI14" s="75"/>
      <c r="AJ14" s="75"/>
    </row>
    <row r="15" spans="1:36" ht="30" customHeight="1" x14ac:dyDescent="0.25">
      <c r="A15" s="76" t="s">
        <v>195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4">
        <f>SUM(Таблица4[Наличие доступа к 
сети Интернет])+SUM(Таблица410[Наличие доступа к 
сети Интернет])+SUM(Таблица411[Наличие доступа к 
сети Интернет])+SUM(Таблица412[Наличие доступа к 
сети Интернет])+SUM(Таблица413[Наличие доступа к 
сети Интернет])</f>
        <v>71</v>
      </c>
      <c r="W15" s="74"/>
      <c r="X15" s="74"/>
      <c r="Y15" s="75">
        <v>65</v>
      </c>
      <c r="Z15" s="75"/>
      <c r="AA15" s="75"/>
      <c r="AB15" s="75">
        <v>0</v>
      </c>
      <c r="AC15" s="75"/>
      <c r="AD15" s="75"/>
      <c r="AE15" s="75"/>
      <c r="AF15" s="75"/>
      <c r="AG15" s="75"/>
      <c r="AH15" s="75"/>
      <c r="AI15" s="75"/>
      <c r="AJ15" s="75"/>
    </row>
    <row r="16" spans="1:36" x14ac:dyDescent="0.25">
      <c r="A16" s="70" t="s">
        <v>52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1">
        <f>V18+V21+V22</f>
        <v>12</v>
      </c>
      <c r="W16" s="71"/>
      <c r="X16" s="71"/>
      <c r="Y16" s="71">
        <f>Y18+Y21+Y22</f>
        <v>0</v>
      </c>
      <c r="Z16" s="71"/>
      <c r="AA16" s="71"/>
      <c r="AB16" s="71">
        <f>AB18+AB21+AB22</f>
        <v>0</v>
      </c>
      <c r="AC16" s="71"/>
      <c r="AD16" s="71"/>
      <c r="AE16" s="71"/>
      <c r="AF16" s="71"/>
      <c r="AG16" s="71"/>
      <c r="AH16" s="71"/>
      <c r="AI16" s="71"/>
      <c r="AJ16" s="71"/>
    </row>
    <row r="17" spans="1:36" x14ac:dyDescent="0.25">
      <c r="A17" s="70" t="s">
        <v>47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2" t="s">
        <v>53</v>
      </c>
      <c r="W17" s="72"/>
      <c r="X17" s="72"/>
      <c r="Y17" s="72" t="s">
        <v>53</v>
      </c>
      <c r="Z17" s="72"/>
      <c r="AA17" s="72"/>
      <c r="AB17" s="72" t="s">
        <v>53</v>
      </c>
      <c r="AC17" s="72"/>
      <c r="AD17" s="72"/>
      <c r="AE17" s="72"/>
      <c r="AF17" s="72"/>
      <c r="AG17" s="72"/>
      <c r="AH17" s="72"/>
      <c r="AI17" s="72"/>
      <c r="AJ17" s="72"/>
    </row>
    <row r="18" spans="1:36" x14ac:dyDescent="0.25">
      <c r="A18" s="70" t="s">
        <v>54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5">
        <v>3</v>
      </c>
      <c r="W18" s="75"/>
      <c r="X18" s="75"/>
      <c r="Y18" s="75">
        <v>0</v>
      </c>
      <c r="Z18" s="75"/>
      <c r="AA18" s="75"/>
      <c r="AB18" s="75">
        <v>0</v>
      </c>
      <c r="AC18" s="75"/>
      <c r="AD18" s="75"/>
      <c r="AE18" s="75"/>
      <c r="AF18" s="75"/>
      <c r="AG18" s="75"/>
      <c r="AH18" s="75"/>
      <c r="AI18" s="75"/>
      <c r="AJ18" s="75"/>
    </row>
    <row r="19" spans="1:36" x14ac:dyDescent="0.25">
      <c r="A19" s="70" t="s">
        <v>55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2" t="s">
        <v>53</v>
      </c>
      <c r="W19" s="72"/>
      <c r="X19" s="72"/>
      <c r="Y19" s="72" t="s">
        <v>53</v>
      </c>
      <c r="Z19" s="72"/>
      <c r="AA19" s="72"/>
      <c r="AB19" s="72" t="s">
        <v>53</v>
      </c>
      <c r="AC19" s="72"/>
      <c r="AD19" s="72"/>
      <c r="AE19" s="72"/>
      <c r="AF19" s="72"/>
      <c r="AG19" s="72"/>
      <c r="AH19" s="72"/>
      <c r="AI19" s="72"/>
      <c r="AJ19" s="72"/>
    </row>
    <row r="20" spans="1:36" x14ac:dyDescent="0.25">
      <c r="A20" s="70" t="s">
        <v>56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5">
        <v>0</v>
      </c>
      <c r="W20" s="75"/>
      <c r="X20" s="75"/>
      <c r="Y20" s="75">
        <v>0</v>
      </c>
      <c r="Z20" s="75"/>
      <c r="AA20" s="75"/>
      <c r="AB20" s="75">
        <v>0</v>
      </c>
      <c r="AC20" s="75"/>
      <c r="AD20" s="75"/>
      <c r="AE20" s="75"/>
      <c r="AF20" s="75"/>
      <c r="AG20" s="75"/>
      <c r="AH20" s="75"/>
      <c r="AI20" s="75"/>
      <c r="AJ20" s="75"/>
    </row>
    <row r="21" spans="1:36" x14ac:dyDescent="0.25">
      <c r="A21" s="70" t="s">
        <v>57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5">
        <v>9</v>
      </c>
      <c r="W21" s="75"/>
      <c r="X21" s="75"/>
      <c r="Y21" s="75">
        <v>0</v>
      </c>
      <c r="Z21" s="75"/>
      <c r="AA21" s="75"/>
      <c r="AB21" s="75">
        <v>0</v>
      </c>
      <c r="AC21" s="75"/>
      <c r="AD21" s="75"/>
      <c r="AE21" s="75"/>
      <c r="AF21" s="75"/>
      <c r="AG21" s="75"/>
      <c r="AH21" s="75"/>
      <c r="AI21" s="75"/>
      <c r="AJ21" s="75"/>
    </row>
    <row r="22" spans="1:36" x14ac:dyDescent="0.25">
      <c r="A22" s="70" t="s">
        <v>58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5">
        <v>0</v>
      </c>
      <c r="W22" s="75"/>
      <c r="X22" s="75"/>
      <c r="Y22" s="75">
        <v>0</v>
      </c>
      <c r="Z22" s="75"/>
      <c r="AA22" s="75"/>
      <c r="AB22" s="75">
        <v>0</v>
      </c>
      <c r="AC22" s="75"/>
      <c r="AD22" s="75"/>
      <c r="AE22" s="75"/>
      <c r="AF22" s="75"/>
      <c r="AG22" s="75"/>
      <c r="AH22" s="75"/>
      <c r="AI22" s="75"/>
      <c r="AJ22" s="75"/>
    </row>
    <row r="23" spans="1:36" x14ac:dyDescent="0.25">
      <c r="A23" s="70" t="s">
        <v>59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1">
        <f>V25+V26+V27+V28+V29+V30+V31</f>
        <v>13</v>
      </c>
      <c r="W23" s="71"/>
      <c r="X23" s="71"/>
      <c r="Y23" s="71">
        <f>Y25+Y26+Y27+Y28+Y29+Y30+Y31</f>
        <v>1</v>
      </c>
      <c r="Z23" s="71"/>
      <c r="AA23" s="71"/>
      <c r="AB23" s="71">
        <f>AB25+AB26+AB27+AB28+AB29+AB30+AB31</f>
        <v>1</v>
      </c>
      <c r="AC23" s="71"/>
      <c r="AD23" s="71"/>
      <c r="AE23" s="71"/>
      <c r="AF23" s="71"/>
      <c r="AG23" s="71"/>
      <c r="AH23" s="71"/>
      <c r="AI23" s="71"/>
      <c r="AJ23" s="71"/>
    </row>
    <row r="24" spans="1:36" x14ac:dyDescent="0.25">
      <c r="A24" s="70" t="s">
        <v>45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2" t="s">
        <v>53</v>
      </c>
      <c r="W24" s="72"/>
      <c r="X24" s="72"/>
      <c r="Y24" s="72" t="s">
        <v>53</v>
      </c>
      <c r="Z24" s="72"/>
      <c r="AA24" s="72"/>
      <c r="AB24" s="72" t="s">
        <v>53</v>
      </c>
      <c r="AC24" s="72"/>
      <c r="AD24" s="72"/>
      <c r="AE24" s="72"/>
      <c r="AF24" s="72"/>
      <c r="AG24" s="72"/>
      <c r="AH24" s="72"/>
      <c r="AI24" s="72"/>
      <c r="AJ24" s="72"/>
    </row>
    <row r="25" spans="1:36" x14ac:dyDescent="0.25">
      <c r="A25" s="70" t="s">
        <v>60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5">
        <v>5</v>
      </c>
      <c r="W25" s="75"/>
      <c r="X25" s="75"/>
      <c r="Y25" s="75">
        <v>1</v>
      </c>
      <c r="Z25" s="75"/>
      <c r="AA25" s="75"/>
      <c r="AB25" s="75">
        <v>1</v>
      </c>
      <c r="AC25" s="75"/>
      <c r="AD25" s="75"/>
      <c r="AE25" s="75"/>
      <c r="AF25" s="75"/>
      <c r="AG25" s="75"/>
      <c r="AH25" s="75"/>
      <c r="AI25" s="75"/>
      <c r="AJ25" s="75"/>
    </row>
    <row r="26" spans="1:36" x14ac:dyDescent="0.25">
      <c r="A26" s="70" t="s">
        <v>61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5">
        <v>0</v>
      </c>
      <c r="W26" s="75"/>
      <c r="X26" s="75"/>
      <c r="Y26" s="75">
        <v>0</v>
      </c>
      <c r="Z26" s="75"/>
      <c r="AA26" s="75"/>
      <c r="AB26" s="75">
        <v>0</v>
      </c>
      <c r="AC26" s="75"/>
      <c r="AD26" s="75"/>
      <c r="AE26" s="75"/>
      <c r="AF26" s="75"/>
      <c r="AG26" s="75"/>
      <c r="AH26" s="75"/>
      <c r="AI26" s="75"/>
      <c r="AJ26" s="75"/>
    </row>
    <row r="27" spans="1:36" x14ac:dyDescent="0.25">
      <c r="A27" s="70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5">
        <v>0</v>
      </c>
      <c r="W27" s="75"/>
      <c r="X27" s="75"/>
      <c r="Y27" s="75">
        <v>0</v>
      </c>
      <c r="Z27" s="75"/>
      <c r="AA27" s="75"/>
      <c r="AB27" s="75">
        <v>0</v>
      </c>
      <c r="AC27" s="75"/>
      <c r="AD27" s="75"/>
      <c r="AE27" s="75"/>
      <c r="AF27" s="75"/>
      <c r="AG27" s="75"/>
      <c r="AH27" s="75"/>
      <c r="AI27" s="75"/>
      <c r="AJ27" s="75"/>
    </row>
    <row r="28" spans="1:36" x14ac:dyDescent="0.25">
      <c r="A28" s="70" t="s">
        <v>63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5">
        <v>0</v>
      </c>
      <c r="W28" s="75"/>
      <c r="X28" s="75"/>
      <c r="Y28" s="75">
        <v>0</v>
      </c>
      <c r="Z28" s="75"/>
      <c r="AA28" s="75"/>
      <c r="AB28" s="75">
        <v>0</v>
      </c>
      <c r="AC28" s="75"/>
      <c r="AD28" s="75"/>
      <c r="AE28" s="75"/>
      <c r="AF28" s="75"/>
      <c r="AG28" s="75"/>
      <c r="AH28" s="75"/>
      <c r="AI28" s="75"/>
      <c r="AJ28" s="75"/>
    </row>
    <row r="29" spans="1:36" x14ac:dyDescent="0.25">
      <c r="A29" s="70" t="s">
        <v>64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5">
        <v>0</v>
      </c>
      <c r="W29" s="75"/>
      <c r="X29" s="75"/>
      <c r="Y29" s="75">
        <v>0</v>
      </c>
      <c r="Z29" s="75"/>
      <c r="AA29" s="75"/>
      <c r="AB29" s="75">
        <v>0</v>
      </c>
      <c r="AC29" s="75"/>
      <c r="AD29" s="75"/>
      <c r="AE29" s="75"/>
      <c r="AF29" s="75"/>
      <c r="AG29" s="75"/>
      <c r="AH29" s="75"/>
      <c r="AI29" s="75"/>
      <c r="AJ29" s="75"/>
    </row>
    <row r="30" spans="1:36" ht="30" customHeight="1" x14ac:dyDescent="0.25">
      <c r="A30" s="76" t="s">
        <v>65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5">
        <v>7</v>
      </c>
      <c r="W30" s="75"/>
      <c r="X30" s="75"/>
      <c r="Y30" s="75">
        <v>0</v>
      </c>
      <c r="Z30" s="75"/>
      <c r="AA30" s="75"/>
      <c r="AB30" s="75">
        <v>0</v>
      </c>
      <c r="AC30" s="75"/>
      <c r="AD30" s="75"/>
      <c r="AE30" s="75"/>
      <c r="AF30" s="75"/>
      <c r="AG30" s="75"/>
      <c r="AH30" s="75"/>
      <c r="AI30" s="75"/>
      <c r="AJ30" s="75"/>
    </row>
    <row r="31" spans="1:36" x14ac:dyDescent="0.25">
      <c r="A31" s="70" t="s">
        <v>66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5">
        <v>1</v>
      </c>
      <c r="W31" s="75"/>
      <c r="X31" s="75"/>
      <c r="Y31" s="75">
        <v>0</v>
      </c>
      <c r="Z31" s="75"/>
      <c r="AA31" s="75"/>
      <c r="AB31" s="75">
        <v>0</v>
      </c>
      <c r="AC31" s="75"/>
      <c r="AD31" s="75"/>
      <c r="AE31" s="75"/>
      <c r="AF31" s="75"/>
      <c r="AG31" s="75"/>
      <c r="AH31" s="75"/>
      <c r="AI31" s="75"/>
      <c r="AJ31" s="75"/>
    </row>
    <row r="32" spans="1:36" x14ac:dyDescent="0.25">
      <c r="A32" s="70" t="s">
        <v>52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1">
        <f>V34+V35+V36+V37+V38+V39+V40</f>
        <v>0</v>
      </c>
      <c r="W32" s="71"/>
      <c r="X32" s="71"/>
      <c r="Y32" s="71">
        <f>Y34+Y35+Y36+Y37+Y38+Y39+Y40</f>
        <v>0</v>
      </c>
      <c r="Z32" s="71"/>
      <c r="AA32" s="71"/>
      <c r="AB32" s="71">
        <f>AB34+AB35+AB36+AB37+AB38+AB39+AB40</f>
        <v>0</v>
      </c>
      <c r="AC32" s="71"/>
      <c r="AD32" s="71"/>
      <c r="AE32" s="71"/>
      <c r="AF32" s="71"/>
      <c r="AG32" s="71"/>
      <c r="AH32" s="71"/>
      <c r="AI32" s="71"/>
      <c r="AJ32" s="71"/>
    </row>
    <row r="33" spans="1:36" x14ac:dyDescent="0.25">
      <c r="A33" s="70" t="s">
        <v>47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2" t="s">
        <v>53</v>
      </c>
      <c r="W33" s="72"/>
      <c r="X33" s="72"/>
      <c r="Y33" s="72" t="s">
        <v>53</v>
      </c>
      <c r="Z33" s="72"/>
      <c r="AA33" s="72"/>
      <c r="AB33" s="72" t="s">
        <v>53</v>
      </c>
      <c r="AC33" s="72"/>
      <c r="AD33" s="72"/>
      <c r="AE33" s="72"/>
      <c r="AF33" s="72"/>
      <c r="AG33" s="72"/>
      <c r="AH33" s="72"/>
      <c r="AI33" s="72"/>
      <c r="AJ33" s="72"/>
    </row>
    <row r="34" spans="1:36" x14ac:dyDescent="0.25">
      <c r="A34" s="70" t="s">
        <v>67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5">
        <v>0</v>
      </c>
      <c r="W34" s="75"/>
      <c r="X34" s="75"/>
      <c r="Y34" s="75">
        <v>0</v>
      </c>
      <c r="Z34" s="75"/>
      <c r="AA34" s="75"/>
      <c r="AB34" s="75">
        <v>0</v>
      </c>
      <c r="AC34" s="75"/>
      <c r="AD34" s="75"/>
      <c r="AE34" s="75"/>
      <c r="AF34" s="75"/>
      <c r="AG34" s="75"/>
      <c r="AH34" s="75"/>
      <c r="AI34" s="75"/>
      <c r="AJ34" s="75"/>
    </row>
    <row r="35" spans="1:36" x14ac:dyDescent="0.25">
      <c r="A35" s="70" t="s">
        <v>68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5">
        <v>0</v>
      </c>
      <c r="W35" s="75"/>
      <c r="X35" s="75"/>
      <c r="Y35" s="75">
        <v>0</v>
      </c>
      <c r="Z35" s="75"/>
      <c r="AA35" s="75"/>
      <c r="AB35" s="75">
        <v>0</v>
      </c>
      <c r="AC35" s="75"/>
      <c r="AD35" s="75"/>
      <c r="AE35" s="75"/>
      <c r="AF35" s="75"/>
      <c r="AG35" s="75"/>
      <c r="AH35" s="75"/>
      <c r="AI35" s="75"/>
      <c r="AJ35" s="75"/>
    </row>
    <row r="36" spans="1:36" x14ac:dyDescent="0.25">
      <c r="A36" s="70" t="s">
        <v>69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5">
        <v>0</v>
      </c>
      <c r="W36" s="75"/>
      <c r="X36" s="75"/>
      <c r="Y36" s="75">
        <v>0</v>
      </c>
      <c r="Z36" s="75"/>
      <c r="AA36" s="75"/>
      <c r="AB36" s="75">
        <v>0</v>
      </c>
      <c r="AC36" s="75"/>
      <c r="AD36" s="75"/>
      <c r="AE36" s="75"/>
      <c r="AF36" s="75"/>
      <c r="AG36" s="75"/>
      <c r="AH36" s="75"/>
      <c r="AI36" s="75"/>
      <c r="AJ36" s="75"/>
    </row>
    <row r="37" spans="1:36" x14ac:dyDescent="0.25">
      <c r="A37" s="70" t="s">
        <v>70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5">
        <v>0</v>
      </c>
      <c r="W37" s="75"/>
      <c r="X37" s="75"/>
      <c r="Y37" s="75">
        <v>0</v>
      </c>
      <c r="Z37" s="75"/>
      <c r="AA37" s="75"/>
      <c r="AB37" s="75">
        <v>0</v>
      </c>
      <c r="AC37" s="75"/>
      <c r="AD37" s="75"/>
      <c r="AE37" s="75"/>
      <c r="AF37" s="75"/>
      <c r="AG37" s="75"/>
      <c r="AH37" s="75"/>
      <c r="AI37" s="75"/>
      <c r="AJ37" s="75"/>
    </row>
    <row r="38" spans="1:36" x14ac:dyDescent="0.25">
      <c r="A38" s="70" t="s">
        <v>71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5">
        <v>0</v>
      </c>
      <c r="W38" s="75"/>
      <c r="X38" s="75"/>
      <c r="Y38" s="75">
        <v>0</v>
      </c>
      <c r="Z38" s="75"/>
      <c r="AA38" s="75"/>
      <c r="AB38" s="75">
        <v>0</v>
      </c>
      <c r="AC38" s="75"/>
      <c r="AD38" s="75"/>
      <c r="AE38" s="75"/>
      <c r="AF38" s="75"/>
      <c r="AG38" s="75"/>
      <c r="AH38" s="75"/>
      <c r="AI38" s="75"/>
      <c r="AJ38" s="75"/>
    </row>
    <row r="39" spans="1:36" ht="30" customHeight="1" x14ac:dyDescent="0.25">
      <c r="A39" s="76" t="s">
        <v>72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5">
        <v>0</v>
      </c>
      <c r="W39" s="75"/>
      <c r="X39" s="75"/>
      <c r="Y39" s="75">
        <v>0</v>
      </c>
      <c r="Z39" s="75"/>
      <c r="AA39" s="75"/>
      <c r="AB39" s="75">
        <v>0</v>
      </c>
      <c r="AC39" s="75"/>
      <c r="AD39" s="75"/>
      <c r="AE39" s="75"/>
      <c r="AF39" s="75"/>
      <c r="AG39" s="75"/>
      <c r="AH39" s="75"/>
      <c r="AI39" s="75"/>
      <c r="AJ39" s="75"/>
    </row>
    <row r="40" spans="1:36" x14ac:dyDescent="0.25">
      <c r="A40" s="70" t="s">
        <v>73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5">
        <v>0</v>
      </c>
      <c r="W40" s="75"/>
      <c r="X40" s="75"/>
      <c r="Y40" s="75">
        <v>0</v>
      </c>
      <c r="Z40" s="75"/>
      <c r="AA40" s="75"/>
      <c r="AB40" s="75">
        <v>0</v>
      </c>
      <c r="AC40" s="75"/>
      <c r="AD40" s="75"/>
      <c r="AE40" s="75"/>
      <c r="AF40" s="75"/>
      <c r="AG40" s="75"/>
      <c r="AH40" s="75"/>
      <c r="AI40" s="75"/>
      <c r="AJ40" s="75"/>
    </row>
  </sheetData>
  <sheetProtection algorithmName="SHA-512" hashValue="oaT48+xM4CFR7WP6xc/TN4dfZDZkFghDndL5ujyFJ/wPZT8Er/m7eDirHMXODzEnBAUVnD9NPulIoBVyGLvYCA==" saltValue="SMTjQNG/bBRJuPODrcjmoA==" spinCount="100000" sheet="1" objects="1" scenarios="1"/>
  <mergeCells count="143">
    <mergeCell ref="A39:U39"/>
    <mergeCell ref="V39:X39"/>
    <mergeCell ref="Y39:AA39"/>
    <mergeCell ref="AB39:AJ39"/>
    <mergeCell ref="A40:U40"/>
    <mergeCell ref="V40:X40"/>
    <mergeCell ref="Y40:AA40"/>
    <mergeCell ref="AB40:AJ40"/>
    <mergeCell ref="A37:U37"/>
    <mergeCell ref="V37:X37"/>
    <mergeCell ref="Y37:AA37"/>
    <mergeCell ref="AB37:AJ37"/>
    <mergeCell ref="A38:U38"/>
    <mergeCell ref="V38:X38"/>
    <mergeCell ref="Y38:AA38"/>
    <mergeCell ref="AB38:AJ38"/>
    <mergeCell ref="A35:U35"/>
    <mergeCell ref="V35:X35"/>
    <mergeCell ref="Y35:AA35"/>
    <mergeCell ref="AB35:AJ35"/>
    <mergeCell ref="A36:U36"/>
    <mergeCell ref="V36:X36"/>
    <mergeCell ref="Y36:AA36"/>
    <mergeCell ref="AB36:AJ36"/>
    <mergeCell ref="A33:U33"/>
    <mergeCell ref="V33:X33"/>
    <mergeCell ref="Y33:AA33"/>
    <mergeCell ref="AB33:AJ33"/>
    <mergeCell ref="A34:U34"/>
    <mergeCell ref="V34:X34"/>
    <mergeCell ref="Y34:AA34"/>
    <mergeCell ref="AB34:AJ34"/>
    <mergeCell ref="A31:U31"/>
    <mergeCell ref="V31:X31"/>
    <mergeCell ref="Y31:AA31"/>
    <mergeCell ref="AB31:AJ31"/>
    <mergeCell ref="A32:U32"/>
    <mergeCell ref="V32:X32"/>
    <mergeCell ref="Y32:AA32"/>
    <mergeCell ref="AB32:AJ32"/>
    <mergeCell ref="A29:U29"/>
    <mergeCell ref="V29:X29"/>
    <mergeCell ref="Y29:AA29"/>
    <mergeCell ref="AB29:AJ29"/>
    <mergeCell ref="A30:U30"/>
    <mergeCell ref="V30:X30"/>
    <mergeCell ref="Y30:AA30"/>
    <mergeCell ref="AB30:AJ30"/>
    <mergeCell ref="A27:U27"/>
    <mergeCell ref="V27:X27"/>
    <mergeCell ref="Y27:AA27"/>
    <mergeCell ref="AB27:AJ27"/>
    <mergeCell ref="A28:U28"/>
    <mergeCell ref="V28:X28"/>
    <mergeCell ref="Y28:AA28"/>
    <mergeCell ref="AB28:AJ28"/>
    <mergeCell ref="A25:U25"/>
    <mergeCell ref="V25:X25"/>
    <mergeCell ref="Y25:AA25"/>
    <mergeCell ref="AB25:AJ25"/>
    <mergeCell ref="A26:U26"/>
    <mergeCell ref="V26:X26"/>
    <mergeCell ref="Y26:AA26"/>
    <mergeCell ref="AB26:AJ26"/>
    <mergeCell ref="A23:U23"/>
    <mergeCell ref="V23:X23"/>
    <mergeCell ref="Y23:AA23"/>
    <mergeCell ref="AB23:AJ23"/>
    <mergeCell ref="A24:U24"/>
    <mergeCell ref="V24:X24"/>
    <mergeCell ref="Y24:AA24"/>
    <mergeCell ref="AB24:AJ24"/>
    <mergeCell ref="A21:U21"/>
    <mergeCell ref="V21:X21"/>
    <mergeCell ref="Y21:AA21"/>
    <mergeCell ref="AB21:AJ21"/>
    <mergeCell ref="A22:U22"/>
    <mergeCell ref="V22:X22"/>
    <mergeCell ref="Y22:AA22"/>
    <mergeCell ref="AB22:AJ22"/>
    <mergeCell ref="A19:U19"/>
    <mergeCell ref="V19:X19"/>
    <mergeCell ref="Y19:AA19"/>
    <mergeCell ref="AB19:AJ19"/>
    <mergeCell ref="A20:U20"/>
    <mergeCell ref="V20:X20"/>
    <mergeCell ref="Y20:AA20"/>
    <mergeCell ref="AB20:AJ20"/>
    <mergeCell ref="A17:U17"/>
    <mergeCell ref="V17:X17"/>
    <mergeCell ref="Y17:AA17"/>
    <mergeCell ref="AB17:AJ17"/>
    <mergeCell ref="A18:U18"/>
    <mergeCell ref="V18:X18"/>
    <mergeCell ref="Y18:AA18"/>
    <mergeCell ref="AB18:AJ18"/>
    <mergeCell ref="A15:U15"/>
    <mergeCell ref="V15:X15"/>
    <mergeCell ref="Y15:AA15"/>
    <mergeCell ref="AB15:AJ15"/>
    <mergeCell ref="A16:U16"/>
    <mergeCell ref="V16:X16"/>
    <mergeCell ref="Y16:AA16"/>
    <mergeCell ref="AB16:AJ16"/>
    <mergeCell ref="A13:U13"/>
    <mergeCell ref="V13:X13"/>
    <mergeCell ref="Y13:AA13"/>
    <mergeCell ref="AB13:AJ13"/>
    <mergeCell ref="A14:U14"/>
    <mergeCell ref="V14:X14"/>
    <mergeCell ref="Y14:AA14"/>
    <mergeCell ref="AB14:AJ14"/>
    <mergeCell ref="A11:U11"/>
    <mergeCell ref="V11:X11"/>
    <mergeCell ref="Y11:AA11"/>
    <mergeCell ref="AB11:AJ11"/>
    <mergeCell ref="A12:U12"/>
    <mergeCell ref="V12:X12"/>
    <mergeCell ref="Y12:AA12"/>
    <mergeCell ref="AB12:AJ12"/>
    <mergeCell ref="A9:U9"/>
    <mergeCell ref="V9:X9"/>
    <mergeCell ref="Y9:AA9"/>
    <mergeCell ref="AB9:AJ9"/>
    <mergeCell ref="A10:U10"/>
    <mergeCell ref="V10:X10"/>
    <mergeCell ref="Y10:AA10"/>
    <mergeCell ref="AB10:AJ10"/>
    <mergeCell ref="A1:AJ1"/>
    <mergeCell ref="A3:AJ3"/>
    <mergeCell ref="Y5:AJ5"/>
    <mergeCell ref="A7:U7"/>
    <mergeCell ref="V7:X7"/>
    <mergeCell ref="Y7:AA7"/>
    <mergeCell ref="AB7:AJ7"/>
    <mergeCell ref="A8:U8"/>
    <mergeCell ref="V8:X8"/>
    <mergeCell ref="Y8:AA8"/>
    <mergeCell ref="AB8:AJ8"/>
    <mergeCell ref="A5:U6"/>
    <mergeCell ref="V5:X6"/>
    <mergeCell ref="Y6:AA6"/>
    <mergeCell ref="AB6:AJ6"/>
  </mergeCells>
  <dataValidations count="1">
    <dataValidation type="whole" operator="greaterThanOrEqual" allowBlank="1" showInputMessage="1" showErrorMessage="1" sqref="V9:AJ9 V11:AJ15 V18:AJ18 V20:AJ22 V25:AJ31 V34:AJ40">
      <formula1>0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  <headerFooter>
    <oddHeader>&amp;L&amp;"Times New Roman,курсив"&amp;10Паспорт программно-технической оснащенности образовательной организации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7"/>
  <sheetViews>
    <sheetView showGridLines="0" topLeftCell="A16" zoomScaleNormal="100" zoomScaleSheetLayoutView="100" workbookViewId="0">
      <selection activeCell="AA21" sqref="AA21:AJ21"/>
    </sheetView>
  </sheetViews>
  <sheetFormatPr defaultColWidth="9.140625" defaultRowHeight="15" x14ac:dyDescent="0.25"/>
  <cols>
    <col min="1" max="36" width="2.7109375" style="1" customWidth="1"/>
    <col min="37" max="16384" width="9.140625" style="1"/>
  </cols>
  <sheetData>
    <row r="1" spans="1:36" x14ac:dyDescent="0.25">
      <c r="A1" s="48" t="s">
        <v>105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</row>
    <row r="3" spans="1:36" x14ac:dyDescent="0.25">
      <c r="A3" s="48" t="s">
        <v>80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</row>
    <row r="5" spans="1:36" s="4" customFormat="1" ht="45" customHeight="1" x14ac:dyDescent="0.25">
      <c r="A5" s="69" t="s">
        <v>41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 t="s">
        <v>196</v>
      </c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</row>
    <row r="6" spans="1:36" ht="60" customHeight="1" x14ac:dyDescent="0.25">
      <c r="A6" s="77" t="s">
        <v>82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8" t="s">
        <v>294</v>
      </c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</row>
    <row r="7" spans="1:36" ht="60" customHeight="1" x14ac:dyDescent="0.25">
      <c r="A7" s="77" t="s">
        <v>83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8" t="s">
        <v>295</v>
      </c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</row>
    <row r="8" spans="1:36" ht="60" customHeight="1" x14ac:dyDescent="0.25">
      <c r="A8" s="77" t="s">
        <v>84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8" t="s">
        <v>296</v>
      </c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</row>
    <row r="10" spans="1:36" x14ac:dyDescent="0.25">
      <c r="A10" s="48" t="s">
        <v>85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</row>
    <row r="12" spans="1:36" s="5" customFormat="1" ht="45" customHeight="1" x14ac:dyDescent="0.25">
      <c r="A12" s="69" t="s">
        <v>41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 t="s">
        <v>86</v>
      </c>
      <c r="O12" s="69"/>
      <c r="P12" s="69"/>
      <c r="Q12" s="69"/>
      <c r="R12" s="69"/>
      <c r="S12" s="69" t="s">
        <v>87</v>
      </c>
      <c r="T12" s="69"/>
      <c r="U12" s="69"/>
      <c r="V12" s="69"/>
      <c r="W12" s="69"/>
      <c r="X12" s="69"/>
      <c r="Y12" s="69"/>
      <c r="Z12" s="69"/>
      <c r="AA12" s="69" t="s">
        <v>88</v>
      </c>
      <c r="AB12" s="69"/>
      <c r="AC12" s="69"/>
      <c r="AD12" s="69"/>
      <c r="AE12" s="69"/>
      <c r="AF12" s="69"/>
      <c r="AG12" s="69"/>
      <c r="AH12" s="69"/>
      <c r="AI12" s="69"/>
      <c r="AJ12" s="69"/>
    </row>
    <row r="13" spans="1:36" s="12" customFormat="1" ht="30" customHeight="1" x14ac:dyDescent="0.25">
      <c r="A13" s="77" t="s">
        <v>90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9">
        <v>1</v>
      </c>
      <c r="O13" s="79"/>
      <c r="P13" s="79"/>
      <c r="Q13" s="79"/>
      <c r="R13" s="79"/>
      <c r="S13" s="79">
        <v>1</v>
      </c>
      <c r="T13" s="79"/>
      <c r="U13" s="79"/>
      <c r="V13" s="79"/>
      <c r="W13" s="79"/>
      <c r="X13" s="79"/>
      <c r="Y13" s="79"/>
      <c r="Z13" s="79"/>
      <c r="AA13" s="78" t="s">
        <v>297</v>
      </c>
      <c r="AB13" s="78"/>
      <c r="AC13" s="78"/>
      <c r="AD13" s="78"/>
      <c r="AE13" s="78"/>
      <c r="AF13" s="78"/>
      <c r="AG13" s="78"/>
      <c r="AH13" s="78"/>
      <c r="AI13" s="78"/>
      <c r="AJ13" s="78"/>
    </row>
    <row r="14" spans="1:36" ht="30" customHeight="1" x14ac:dyDescent="0.25">
      <c r="A14" s="77" t="s">
        <v>91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9">
        <v>1</v>
      </c>
      <c r="O14" s="79"/>
      <c r="P14" s="79"/>
      <c r="Q14" s="79"/>
      <c r="R14" s="79"/>
      <c r="S14" s="79">
        <v>1</v>
      </c>
      <c r="T14" s="79"/>
      <c r="U14" s="79"/>
      <c r="V14" s="79"/>
      <c r="W14" s="79"/>
      <c r="X14" s="79"/>
      <c r="Y14" s="79"/>
      <c r="Z14" s="79"/>
      <c r="AA14" s="78" t="s">
        <v>298</v>
      </c>
      <c r="AB14" s="78"/>
      <c r="AC14" s="78"/>
      <c r="AD14" s="78"/>
      <c r="AE14" s="78"/>
      <c r="AF14" s="78"/>
      <c r="AG14" s="78"/>
      <c r="AH14" s="78"/>
      <c r="AI14" s="78"/>
      <c r="AJ14" s="78"/>
    </row>
    <row r="15" spans="1:36" ht="30" customHeight="1" x14ac:dyDescent="0.25">
      <c r="A15" s="77" t="s">
        <v>92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9">
        <v>1</v>
      </c>
      <c r="O15" s="79"/>
      <c r="P15" s="79"/>
      <c r="Q15" s="79"/>
      <c r="R15" s="79"/>
      <c r="S15" s="79">
        <v>1</v>
      </c>
      <c r="T15" s="79"/>
      <c r="U15" s="79"/>
      <c r="V15" s="79"/>
      <c r="W15" s="79"/>
      <c r="X15" s="79"/>
      <c r="Y15" s="79"/>
      <c r="Z15" s="79"/>
      <c r="AA15" s="80" t="s">
        <v>53</v>
      </c>
      <c r="AB15" s="80"/>
      <c r="AC15" s="80"/>
      <c r="AD15" s="80"/>
      <c r="AE15" s="80"/>
      <c r="AF15" s="80"/>
      <c r="AG15" s="80"/>
      <c r="AH15" s="80"/>
      <c r="AI15" s="80"/>
      <c r="AJ15" s="80"/>
    </row>
    <row r="16" spans="1:36" x14ac:dyDescent="0.25">
      <c r="A16" s="77" t="s">
        <v>93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9">
        <v>1</v>
      </c>
      <c r="O16" s="79"/>
      <c r="P16" s="79"/>
      <c r="Q16" s="79"/>
      <c r="R16" s="79"/>
      <c r="S16" s="79">
        <v>1</v>
      </c>
      <c r="T16" s="79"/>
      <c r="U16" s="79"/>
      <c r="V16" s="79"/>
      <c r="W16" s="79"/>
      <c r="X16" s="79"/>
      <c r="Y16" s="79"/>
      <c r="Z16" s="79"/>
      <c r="AA16" s="80" t="s">
        <v>53</v>
      </c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x14ac:dyDescent="0.25">
      <c r="A17" s="77" t="s">
        <v>94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9">
        <v>1</v>
      </c>
      <c r="O17" s="79"/>
      <c r="P17" s="79"/>
      <c r="Q17" s="79"/>
      <c r="R17" s="79"/>
      <c r="S17" s="79">
        <v>1</v>
      </c>
      <c r="T17" s="79"/>
      <c r="U17" s="79"/>
      <c r="V17" s="79"/>
      <c r="W17" s="79"/>
      <c r="X17" s="79"/>
      <c r="Y17" s="79"/>
      <c r="Z17" s="79"/>
      <c r="AA17" s="80" t="s">
        <v>53</v>
      </c>
      <c r="AB17" s="80"/>
      <c r="AC17" s="80"/>
      <c r="AD17" s="80"/>
      <c r="AE17" s="80"/>
      <c r="AF17" s="80"/>
      <c r="AG17" s="80"/>
      <c r="AH17" s="80"/>
      <c r="AI17" s="80"/>
      <c r="AJ17" s="80"/>
    </row>
    <row r="18" spans="1:36" s="3" customFormat="1" ht="30" customHeight="1" x14ac:dyDescent="0.25">
      <c r="A18" s="77" t="s">
        <v>95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9">
        <v>1</v>
      </c>
      <c r="O18" s="79"/>
      <c r="P18" s="79"/>
      <c r="Q18" s="79"/>
      <c r="R18" s="79"/>
      <c r="S18" s="79">
        <v>1</v>
      </c>
      <c r="T18" s="79"/>
      <c r="U18" s="79"/>
      <c r="V18" s="79"/>
      <c r="W18" s="79"/>
      <c r="X18" s="79"/>
      <c r="Y18" s="79"/>
      <c r="Z18" s="79"/>
      <c r="AA18" s="78" t="s">
        <v>300</v>
      </c>
      <c r="AB18" s="78"/>
      <c r="AC18" s="78"/>
      <c r="AD18" s="78"/>
      <c r="AE18" s="78"/>
      <c r="AF18" s="78"/>
      <c r="AG18" s="78"/>
      <c r="AH18" s="78"/>
      <c r="AI18" s="78"/>
      <c r="AJ18" s="78"/>
    </row>
    <row r="19" spans="1:36" ht="30" customHeight="1" x14ac:dyDescent="0.25">
      <c r="A19" s="77" t="s">
        <v>96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9">
        <v>1</v>
      </c>
      <c r="O19" s="79"/>
      <c r="P19" s="79"/>
      <c r="Q19" s="79"/>
      <c r="R19" s="79"/>
      <c r="S19" s="79">
        <v>1</v>
      </c>
      <c r="T19" s="79"/>
      <c r="U19" s="79"/>
      <c r="V19" s="79"/>
      <c r="W19" s="79"/>
      <c r="X19" s="79"/>
      <c r="Y19" s="79"/>
      <c r="Z19" s="79"/>
      <c r="AA19" s="78" t="s">
        <v>299</v>
      </c>
      <c r="AB19" s="78"/>
      <c r="AC19" s="78"/>
      <c r="AD19" s="78"/>
      <c r="AE19" s="78"/>
      <c r="AF19" s="78"/>
      <c r="AG19" s="78"/>
      <c r="AH19" s="78"/>
      <c r="AI19" s="78"/>
      <c r="AJ19" s="78"/>
    </row>
    <row r="20" spans="1:36" ht="30" customHeight="1" x14ac:dyDescent="0.25">
      <c r="A20" s="77" t="s">
        <v>97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9">
        <v>1</v>
      </c>
      <c r="O20" s="79"/>
      <c r="P20" s="79"/>
      <c r="Q20" s="79"/>
      <c r="R20" s="79"/>
      <c r="S20" s="79">
        <v>1</v>
      </c>
      <c r="T20" s="79"/>
      <c r="U20" s="79"/>
      <c r="V20" s="79"/>
      <c r="W20" s="79"/>
      <c r="X20" s="79"/>
      <c r="Y20" s="79"/>
      <c r="Z20" s="79"/>
      <c r="AA20" s="78" t="s">
        <v>301</v>
      </c>
      <c r="AB20" s="78"/>
      <c r="AC20" s="78"/>
      <c r="AD20" s="78"/>
      <c r="AE20" s="78"/>
      <c r="AF20" s="78"/>
      <c r="AG20" s="78"/>
      <c r="AH20" s="78"/>
      <c r="AI20" s="78"/>
      <c r="AJ20" s="78"/>
    </row>
    <row r="21" spans="1:36" ht="75" customHeight="1" x14ac:dyDescent="0.25">
      <c r="A21" s="77" t="s">
        <v>98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9">
        <v>1</v>
      </c>
      <c r="O21" s="79"/>
      <c r="P21" s="79"/>
      <c r="Q21" s="79"/>
      <c r="R21" s="79"/>
      <c r="S21" s="79">
        <v>1</v>
      </c>
      <c r="T21" s="79"/>
      <c r="U21" s="79"/>
      <c r="V21" s="79"/>
      <c r="W21" s="79"/>
      <c r="X21" s="79"/>
      <c r="Y21" s="79"/>
      <c r="Z21" s="79"/>
      <c r="AA21" s="78" t="s">
        <v>302</v>
      </c>
      <c r="AB21" s="78"/>
      <c r="AC21" s="78"/>
      <c r="AD21" s="78"/>
      <c r="AE21" s="78"/>
      <c r="AF21" s="78"/>
      <c r="AG21" s="78"/>
      <c r="AH21" s="78"/>
      <c r="AI21" s="78"/>
      <c r="AJ21" s="78"/>
    </row>
    <row r="22" spans="1:36" ht="30" customHeight="1" x14ac:dyDescent="0.25">
      <c r="A22" s="77" t="s">
        <v>99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9">
        <v>0</v>
      </c>
      <c r="O22" s="79"/>
      <c r="P22" s="79"/>
      <c r="Q22" s="79"/>
      <c r="R22" s="79"/>
      <c r="S22" s="79">
        <v>0</v>
      </c>
      <c r="T22" s="79"/>
      <c r="U22" s="79"/>
      <c r="V22" s="79"/>
      <c r="W22" s="79"/>
      <c r="X22" s="79"/>
      <c r="Y22" s="79"/>
      <c r="Z22" s="79"/>
      <c r="AA22" s="78">
        <v>0</v>
      </c>
      <c r="AB22" s="78"/>
      <c r="AC22" s="78"/>
      <c r="AD22" s="78"/>
      <c r="AE22" s="78"/>
      <c r="AF22" s="78"/>
      <c r="AG22" s="78"/>
      <c r="AH22" s="78"/>
      <c r="AI22" s="78"/>
      <c r="AJ22" s="78"/>
    </row>
    <row r="23" spans="1:36" ht="30" customHeight="1" x14ac:dyDescent="0.25">
      <c r="A23" s="77" t="s">
        <v>104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9">
        <v>1</v>
      </c>
      <c r="O23" s="79"/>
      <c r="P23" s="79"/>
      <c r="Q23" s="79"/>
      <c r="R23" s="79"/>
      <c r="S23" s="79">
        <v>1</v>
      </c>
      <c r="T23" s="79"/>
      <c r="U23" s="79"/>
      <c r="V23" s="79"/>
      <c r="W23" s="79"/>
      <c r="X23" s="79"/>
      <c r="Y23" s="79"/>
      <c r="Z23" s="79"/>
      <c r="AA23" s="78" t="s">
        <v>303</v>
      </c>
      <c r="AB23" s="78"/>
      <c r="AC23" s="78"/>
      <c r="AD23" s="78"/>
      <c r="AE23" s="78"/>
      <c r="AF23" s="78"/>
      <c r="AG23" s="78"/>
      <c r="AH23" s="78"/>
      <c r="AI23" s="78"/>
      <c r="AJ23" s="78"/>
    </row>
    <row r="24" spans="1:36" x14ac:dyDescent="0.25">
      <c r="A24" s="77" t="s">
        <v>100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8"/>
      <c r="AB24" s="78"/>
      <c r="AC24" s="78"/>
      <c r="AD24" s="78"/>
      <c r="AE24" s="78"/>
      <c r="AF24" s="78"/>
      <c r="AG24" s="78"/>
      <c r="AH24" s="78"/>
      <c r="AI24" s="78"/>
      <c r="AJ24" s="78"/>
    </row>
    <row r="26" spans="1:36" x14ac:dyDescent="0.25">
      <c r="A26" s="66" t="s">
        <v>101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</row>
    <row r="27" spans="1:36" x14ac:dyDescent="0.25">
      <c r="A27" s="81" t="s">
        <v>102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45">
        <v>250</v>
      </c>
      <c r="N27" s="45"/>
      <c r="O27" s="45"/>
      <c r="P27" s="81" t="s">
        <v>103</v>
      </c>
      <c r="Q27" s="81"/>
      <c r="R27" s="81"/>
    </row>
  </sheetData>
  <sheetProtection algorithmName="SHA-512" hashValue="ORShGvtZnT7HMJ+Q7uXR6ER7zWsqWERTM6XGb1K1lhKh0xWjkjr+P/wAUQ/vv0BRH8tzraFVomvTzIrlws8sJA==" saltValue="ZQjdnM7xgXg4Xl62goZc1A==" spinCount="100000" sheet="1" objects="1" scenarios="1"/>
  <mergeCells count="67">
    <mergeCell ref="A26:AJ26"/>
    <mergeCell ref="A27:L27"/>
    <mergeCell ref="M27:O27"/>
    <mergeCell ref="P27:R27"/>
    <mergeCell ref="A24:M24"/>
    <mergeCell ref="N24:R24"/>
    <mergeCell ref="S22:Z22"/>
    <mergeCell ref="S24:Z24"/>
    <mergeCell ref="AA24:AJ24"/>
    <mergeCell ref="AA22:AJ22"/>
    <mergeCell ref="A23:M23"/>
    <mergeCell ref="N23:R23"/>
    <mergeCell ref="S23:Z23"/>
    <mergeCell ref="AA23:AJ23"/>
    <mergeCell ref="A22:M22"/>
    <mergeCell ref="N22:R22"/>
    <mergeCell ref="A20:M20"/>
    <mergeCell ref="N20:R20"/>
    <mergeCell ref="S20:Z20"/>
    <mergeCell ref="AA20:AJ20"/>
    <mergeCell ref="A21:M21"/>
    <mergeCell ref="N21:R21"/>
    <mergeCell ref="S21:Z21"/>
    <mergeCell ref="AA21:AJ21"/>
    <mergeCell ref="A18:M18"/>
    <mergeCell ref="N18:R18"/>
    <mergeCell ref="S18:Z18"/>
    <mergeCell ref="AA18:AJ18"/>
    <mergeCell ref="A19:M19"/>
    <mergeCell ref="N19:R19"/>
    <mergeCell ref="S19:Z19"/>
    <mergeCell ref="AA19:AJ19"/>
    <mergeCell ref="A16:M16"/>
    <mergeCell ref="N16:R16"/>
    <mergeCell ref="S16:Z16"/>
    <mergeCell ref="AA16:AJ16"/>
    <mergeCell ref="A17:M17"/>
    <mergeCell ref="N17:R17"/>
    <mergeCell ref="S17:Z17"/>
    <mergeCell ref="AA17:AJ17"/>
    <mergeCell ref="A14:M14"/>
    <mergeCell ref="N14:R14"/>
    <mergeCell ref="S14:Z14"/>
    <mergeCell ref="AA14:AJ14"/>
    <mergeCell ref="A15:M15"/>
    <mergeCell ref="N15:R15"/>
    <mergeCell ref="S15:Z15"/>
    <mergeCell ref="AA15:AJ15"/>
    <mergeCell ref="A12:M12"/>
    <mergeCell ref="N12:R12"/>
    <mergeCell ref="S12:Z12"/>
    <mergeCell ref="AA12:AJ12"/>
    <mergeCell ref="A13:M13"/>
    <mergeCell ref="N13:R13"/>
    <mergeCell ref="S13:Z13"/>
    <mergeCell ref="AA13:AJ13"/>
    <mergeCell ref="A10:AJ10"/>
    <mergeCell ref="A7:R7"/>
    <mergeCell ref="S7:AJ7"/>
    <mergeCell ref="A8:R8"/>
    <mergeCell ref="S8:AJ8"/>
    <mergeCell ref="A1:AJ1"/>
    <mergeCell ref="A3:AJ3"/>
    <mergeCell ref="A5:R5"/>
    <mergeCell ref="S5:AJ5"/>
    <mergeCell ref="A6:R6"/>
    <mergeCell ref="S6:AJ6"/>
  </mergeCells>
  <dataValidations count="2">
    <dataValidation type="whole" operator="greaterThanOrEqual" allowBlank="1" showInputMessage="1" showErrorMessage="1" sqref="M27:O27">
      <formula1>0</formula1>
    </dataValidation>
    <dataValidation type="list" allowBlank="1" showInputMessage="1" showErrorMessage="1" sqref="N13:R24 S13:Z24">
      <formula1>Значения</formula1>
    </dataValidation>
  </dataValidations>
  <pageMargins left="0.23622047244094491" right="0.23622047244094491" top="0.74803149606299213" bottom="0.35433070866141736" header="0.31496062992125984" footer="0.31496062992125984"/>
  <pageSetup paperSize="9" scale="98" orientation="portrait" r:id="rId1"/>
  <headerFooter>
    <oddHeader>&amp;L&amp;"Times New Roman,курсив"&amp;10Паспорт программно-технической оснащенности образовательной организации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4"/>
  <sheetViews>
    <sheetView showGridLines="0" zoomScaleNormal="100" workbookViewId="0">
      <selection activeCell="AB14" sqref="AB14:AJ14"/>
    </sheetView>
  </sheetViews>
  <sheetFormatPr defaultColWidth="9.140625" defaultRowHeight="15" x14ac:dyDescent="0.25"/>
  <cols>
    <col min="1" max="36" width="2.7109375" style="1" customWidth="1"/>
    <col min="37" max="16384" width="9.140625" style="1"/>
  </cols>
  <sheetData>
    <row r="1" spans="1:36" x14ac:dyDescent="0.25">
      <c r="A1" s="66" t="s">
        <v>107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</row>
    <row r="3" spans="1:36" s="4" customFormat="1" ht="30" customHeight="1" x14ac:dyDescent="0.25">
      <c r="A3" s="73" t="s">
        <v>41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69" t="s">
        <v>108</v>
      </c>
      <c r="AC3" s="73"/>
      <c r="AD3" s="73"/>
      <c r="AE3" s="73"/>
      <c r="AF3" s="73"/>
      <c r="AG3" s="73"/>
      <c r="AH3" s="73"/>
      <c r="AI3" s="73"/>
      <c r="AJ3" s="73"/>
    </row>
    <row r="4" spans="1:36" s="3" customFormat="1" x14ac:dyDescent="0.25">
      <c r="A4" s="77" t="s">
        <v>109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9">
        <v>1</v>
      </c>
      <c r="AC4" s="79"/>
      <c r="AD4" s="79"/>
      <c r="AE4" s="79"/>
      <c r="AF4" s="79"/>
      <c r="AG4" s="79"/>
      <c r="AH4" s="79"/>
      <c r="AI4" s="79"/>
      <c r="AJ4" s="79"/>
    </row>
    <row r="5" spans="1:36" s="3" customFormat="1" x14ac:dyDescent="0.25">
      <c r="A5" s="77" t="s">
        <v>110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9">
        <v>1</v>
      </c>
      <c r="AC5" s="79"/>
      <c r="AD5" s="79"/>
      <c r="AE5" s="79"/>
      <c r="AF5" s="79"/>
      <c r="AG5" s="79"/>
      <c r="AH5" s="79"/>
      <c r="AI5" s="79"/>
      <c r="AJ5" s="79"/>
    </row>
    <row r="6" spans="1:36" s="3" customFormat="1" ht="30" customHeight="1" x14ac:dyDescent="0.25">
      <c r="A6" s="77" t="s">
        <v>111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9">
        <v>1</v>
      </c>
      <c r="AC6" s="79"/>
      <c r="AD6" s="79"/>
      <c r="AE6" s="79"/>
      <c r="AF6" s="79"/>
      <c r="AG6" s="79"/>
      <c r="AH6" s="79"/>
      <c r="AI6" s="79"/>
      <c r="AJ6" s="79"/>
    </row>
    <row r="7" spans="1:36" s="3" customFormat="1" ht="30" customHeight="1" x14ac:dyDescent="0.25">
      <c r="A7" s="77" t="s">
        <v>112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9">
        <v>1</v>
      </c>
      <c r="AC7" s="79"/>
      <c r="AD7" s="79"/>
      <c r="AE7" s="79"/>
      <c r="AF7" s="79"/>
      <c r="AG7" s="79"/>
      <c r="AH7" s="79"/>
      <c r="AI7" s="79"/>
      <c r="AJ7" s="79"/>
    </row>
    <row r="8" spans="1:36" s="3" customFormat="1" x14ac:dyDescent="0.25">
      <c r="A8" s="77" t="s">
        <v>114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9">
        <v>1</v>
      </c>
      <c r="AC8" s="79"/>
      <c r="AD8" s="79"/>
      <c r="AE8" s="79"/>
      <c r="AF8" s="79"/>
      <c r="AG8" s="79"/>
      <c r="AH8" s="79"/>
      <c r="AI8" s="79"/>
      <c r="AJ8" s="79"/>
    </row>
    <row r="9" spans="1:36" s="3" customFormat="1" x14ac:dyDescent="0.25">
      <c r="A9" s="77" t="s">
        <v>113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9">
        <v>0</v>
      </c>
      <c r="AC9" s="79"/>
      <c r="AD9" s="79"/>
      <c r="AE9" s="79"/>
      <c r="AF9" s="79"/>
      <c r="AG9" s="79"/>
      <c r="AH9" s="79"/>
      <c r="AI9" s="79"/>
      <c r="AJ9" s="79"/>
    </row>
    <row r="10" spans="1:36" s="3" customFormat="1" x14ac:dyDescent="0.25">
      <c r="A10" s="77" t="s">
        <v>115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9">
        <v>1</v>
      </c>
      <c r="AC10" s="79"/>
      <c r="AD10" s="79"/>
      <c r="AE10" s="79"/>
      <c r="AF10" s="79"/>
      <c r="AG10" s="79"/>
      <c r="AH10" s="79"/>
      <c r="AI10" s="79"/>
      <c r="AJ10" s="79"/>
    </row>
    <row r="11" spans="1:36" s="3" customFormat="1" ht="30" customHeight="1" x14ac:dyDescent="0.25">
      <c r="A11" s="77" t="s">
        <v>116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9">
        <v>1</v>
      </c>
      <c r="AC11" s="79"/>
      <c r="AD11" s="79"/>
      <c r="AE11" s="79"/>
      <c r="AF11" s="79"/>
      <c r="AG11" s="79"/>
      <c r="AH11" s="79"/>
      <c r="AI11" s="79"/>
      <c r="AJ11" s="79"/>
    </row>
    <row r="12" spans="1:36" s="3" customFormat="1" x14ac:dyDescent="0.25">
      <c r="A12" s="77" t="s">
        <v>117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9">
        <v>1</v>
      </c>
      <c r="AC12" s="79"/>
      <c r="AD12" s="79"/>
      <c r="AE12" s="79"/>
      <c r="AF12" s="79"/>
      <c r="AG12" s="79"/>
      <c r="AH12" s="79"/>
      <c r="AI12" s="79"/>
      <c r="AJ12" s="79"/>
    </row>
    <row r="13" spans="1:36" s="3" customFormat="1" x14ac:dyDescent="0.25">
      <c r="A13" s="77" t="s">
        <v>118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9">
        <v>1</v>
      </c>
      <c r="AC13" s="79"/>
      <c r="AD13" s="79"/>
      <c r="AE13" s="79"/>
      <c r="AF13" s="79"/>
      <c r="AG13" s="79"/>
      <c r="AH13" s="79"/>
      <c r="AI13" s="79"/>
      <c r="AJ13" s="79"/>
    </row>
    <row r="14" spans="1:36" s="3" customFormat="1" ht="30" customHeight="1" x14ac:dyDescent="0.25">
      <c r="A14" s="77" t="s">
        <v>119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9">
        <v>1</v>
      </c>
      <c r="AC14" s="79"/>
      <c r="AD14" s="79"/>
      <c r="AE14" s="79"/>
      <c r="AF14" s="79"/>
      <c r="AG14" s="79"/>
      <c r="AH14" s="79"/>
      <c r="AI14" s="79"/>
      <c r="AJ14" s="79"/>
    </row>
  </sheetData>
  <sheetProtection algorithmName="SHA-512" hashValue="lZZqamPODcZY1TLZ39pXAovjwTnVSli5PnSTDdu5vAmPm0i+0g5lJ+M+F+CNBTWZZXvXAiWFJkbGjPGQIb8fWg==" saltValue="stNKYyTWI/FK8dCfNG648w==" spinCount="100000" sheet="1" objects="1" scenarios="1"/>
  <mergeCells count="25">
    <mergeCell ref="A12:AA12"/>
    <mergeCell ref="AB12:AJ12"/>
    <mergeCell ref="A13:AA13"/>
    <mergeCell ref="AB13:AJ13"/>
    <mergeCell ref="A14:AA14"/>
    <mergeCell ref="AB14:AJ14"/>
    <mergeCell ref="A9:AA9"/>
    <mergeCell ref="AB9:AJ9"/>
    <mergeCell ref="A10:AA10"/>
    <mergeCell ref="AB10:AJ10"/>
    <mergeCell ref="A11:AA11"/>
    <mergeCell ref="AB11:AJ11"/>
    <mergeCell ref="A6:AA6"/>
    <mergeCell ref="AB6:AJ6"/>
    <mergeCell ref="A7:AA7"/>
    <mergeCell ref="AB7:AJ7"/>
    <mergeCell ref="A8:AA8"/>
    <mergeCell ref="AB8:AJ8"/>
    <mergeCell ref="A5:AA5"/>
    <mergeCell ref="AB5:AJ5"/>
    <mergeCell ref="A1:AJ1"/>
    <mergeCell ref="AB3:AJ3"/>
    <mergeCell ref="A3:AA3"/>
    <mergeCell ref="A4:AA4"/>
    <mergeCell ref="AB4:AJ4"/>
  </mergeCells>
  <dataValidations count="1">
    <dataValidation type="list" allowBlank="1" showInputMessage="1" showErrorMessage="1" sqref="AB4:AJ14">
      <formula1>Значения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  <headerFooter>
    <oddHeader>&amp;L&amp;"Times New Roman,курсив"&amp;10Паспорт программно-технической оснащенности образовательной организации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6"/>
  <sheetViews>
    <sheetView showGridLines="0" zoomScaleNormal="100" workbookViewId="0">
      <selection activeCell="AB13" sqref="AB13:AJ13"/>
    </sheetView>
  </sheetViews>
  <sheetFormatPr defaultColWidth="9.140625" defaultRowHeight="15" x14ac:dyDescent="0.25"/>
  <cols>
    <col min="1" max="36" width="2.7109375" style="1" customWidth="1"/>
    <col min="37" max="16384" width="9.140625" style="1"/>
  </cols>
  <sheetData>
    <row r="1" spans="1:36" x14ac:dyDescent="0.25">
      <c r="A1" s="48" t="s">
        <v>120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</row>
    <row r="2" spans="1:36" x14ac:dyDescent="0.25">
      <c r="A2" s="84" t="s">
        <v>197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</row>
    <row r="4" spans="1:36" ht="45" customHeight="1" x14ac:dyDescent="0.25">
      <c r="A4" s="73" t="s">
        <v>41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69" t="s">
        <v>122</v>
      </c>
      <c r="AC4" s="73"/>
      <c r="AD4" s="73"/>
      <c r="AE4" s="73"/>
      <c r="AF4" s="73"/>
      <c r="AG4" s="73"/>
      <c r="AH4" s="73"/>
      <c r="AI4" s="73"/>
      <c r="AJ4" s="73"/>
    </row>
    <row r="5" spans="1:36" x14ac:dyDescent="0.25">
      <c r="A5" s="77" t="s">
        <v>123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82">
        <f>AB7+AB8+AB9+AB11+AB13+AB14+AB16</f>
        <v>1851869.82</v>
      </c>
      <c r="AC5" s="82"/>
      <c r="AD5" s="82"/>
      <c r="AE5" s="82"/>
      <c r="AF5" s="82"/>
      <c r="AG5" s="82"/>
      <c r="AH5" s="82"/>
      <c r="AI5" s="82"/>
      <c r="AJ5" s="82"/>
    </row>
    <row r="6" spans="1:36" x14ac:dyDescent="0.25">
      <c r="A6" s="77" t="s">
        <v>125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80" t="s">
        <v>53</v>
      </c>
      <c r="AC6" s="80"/>
      <c r="AD6" s="80"/>
      <c r="AE6" s="80"/>
      <c r="AF6" s="80"/>
      <c r="AG6" s="80"/>
      <c r="AH6" s="80"/>
      <c r="AI6" s="80"/>
      <c r="AJ6" s="80"/>
    </row>
    <row r="7" spans="1:36" x14ac:dyDescent="0.25">
      <c r="A7" s="77" t="s">
        <v>126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83">
        <v>1667437</v>
      </c>
      <c r="AC7" s="83"/>
      <c r="AD7" s="83"/>
      <c r="AE7" s="83"/>
      <c r="AF7" s="83"/>
      <c r="AG7" s="83"/>
      <c r="AH7" s="83"/>
      <c r="AI7" s="83"/>
      <c r="AJ7" s="83"/>
    </row>
    <row r="8" spans="1:36" x14ac:dyDescent="0.25">
      <c r="A8" s="77" t="s">
        <v>127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83"/>
      <c r="AC8" s="83"/>
      <c r="AD8" s="83"/>
      <c r="AE8" s="83"/>
      <c r="AF8" s="83"/>
      <c r="AG8" s="83"/>
      <c r="AH8" s="83"/>
      <c r="AI8" s="83"/>
      <c r="AJ8" s="83"/>
    </row>
    <row r="9" spans="1:36" x14ac:dyDescent="0.25">
      <c r="A9" s="77" t="s">
        <v>128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83"/>
      <c r="AC9" s="83"/>
      <c r="AD9" s="83"/>
      <c r="AE9" s="83"/>
      <c r="AF9" s="83"/>
      <c r="AG9" s="83"/>
      <c r="AH9" s="83"/>
      <c r="AI9" s="83"/>
      <c r="AJ9" s="83"/>
    </row>
    <row r="10" spans="1:36" x14ac:dyDescent="0.25">
      <c r="A10" s="77" t="s">
        <v>129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83"/>
      <c r="AC10" s="83"/>
      <c r="AD10" s="83"/>
      <c r="AE10" s="83"/>
      <c r="AF10" s="83"/>
      <c r="AG10" s="83"/>
      <c r="AH10" s="83"/>
      <c r="AI10" s="83"/>
      <c r="AJ10" s="83"/>
    </row>
    <row r="11" spans="1:36" x14ac:dyDescent="0.25">
      <c r="A11" s="77" t="s">
        <v>130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83">
        <v>184432.82</v>
      </c>
      <c r="AC11" s="83"/>
      <c r="AD11" s="83"/>
      <c r="AE11" s="83"/>
      <c r="AF11" s="83"/>
      <c r="AG11" s="83"/>
      <c r="AH11" s="83"/>
      <c r="AI11" s="83"/>
      <c r="AJ11" s="83"/>
    </row>
    <row r="12" spans="1:36" x14ac:dyDescent="0.25">
      <c r="A12" s="77" t="s">
        <v>131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83">
        <v>147271.92000000001</v>
      </c>
      <c r="AC12" s="83"/>
      <c r="AD12" s="83"/>
      <c r="AE12" s="83"/>
      <c r="AF12" s="83"/>
      <c r="AG12" s="83"/>
      <c r="AH12" s="83"/>
      <c r="AI12" s="83"/>
      <c r="AJ12" s="83"/>
    </row>
    <row r="13" spans="1:36" ht="30" customHeight="1" x14ac:dyDescent="0.25">
      <c r="A13" s="77" t="s">
        <v>132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83"/>
      <c r="AC13" s="83"/>
      <c r="AD13" s="83"/>
      <c r="AE13" s="83"/>
      <c r="AF13" s="83"/>
      <c r="AG13" s="83"/>
      <c r="AH13" s="83"/>
      <c r="AI13" s="83"/>
      <c r="AJ13" s="83"/>
    </row>
    <row r="14" spans="1:36" ht="45" customHeight="1" x14ac:dyDescent="0.25">
      <c r="A14" s="77" t="s">
        <v>133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83"/>
      <c r="AC14" s="83"/>
      <c r="AD14" s="83"/>
      <c r="AE14" s="83"/>
      <c r="AF14" s="83"/>
      <c r="AG14" s="83"/>
      <c r="AH14" s="83"/>
      <c r="AI14" s="83"/>
      <c r="AJ14" s="83"/>
    </row>
    <row r="15" spans="1:36" ht="45" customHeight="1" x14ac:dyDescent="0.25">
      <c r="A15" s="77" t="s">
        <v>134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83"/>
      <c r="AC15" s="83"/>
      <c r="AD15" s="83"/>
      <c r="AE15" s="83"/>
      <c r="AF15" s="83"/>
      <c r="AG15" s="83"/>
      <c r="AH15" s="83"/>
      <c r="AI15" s="83"/>
      <c r="AJ15" s="83"/>
    </row>
    <row r="16" spans="1:36" x14ac:dyDescent="0.25">
      <c r="A16" s="77" t="s">
        <v>135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83"/>
      <c r="AC16" s="83"/>
      <c r="AD16" s="83"/>
      <c r="AE16" s="83"/>
      <c r="AF16" s="83"/>
      <c r="AG16" s="83"/>
      <c r="AH16" s="83"/>
      <c r="AI16" s="83"/>
      <c r="AJ16" s="83"/>
    </row>
  </sheetData>
  <sheetProtection algorithmName="SHA-512" hashValue="yXPKPZ3Hl2IHgFtM3dbstlHtSpd7ik8PzuP4NsLaRyFzu1Kw2gXdFVokvEjseifi9wpolERyvRoNCupIBK+F0w==" saltValue="XCsCRqq8BLe6vQ7K4ZC7jQ==" spinCount="100000" sheet="1" objects="1" scenarios="1"/>
  <mergeCells count="28">
    <mergeCell ref="A16:AA16"/>
    <mergeCell ref="AB16:AJ16"/>
    <mergeCell ref="A2:AJ2"/>
    <mergeCell ref="A13:AA13"/>
    <mergeCell ref="AB13:AJ13"/>
    <mergeCell ref="A14:AA14"/>
    <mergeCell ref="AB14:AJ14"/>
    <mergeCell ref="A15:AA15"/>
    <mergeCell ref="AB15:AJ15"/>
    <mergeCell ref="A10:AA10"/>
    <mergeCell ref="AB10:AJ10"/>
    <mergeCell ref="A11:AA11"/>
    <mergeCell ref="AB11:AJ11"/>
    <mergeCell ref="A12:AA12"/>
    <mergeCell ref="AB12:AJ12"/>
    <mergeCell ref="A7:AA7"/>
    <mergeCell ref="AB7:AJ7"/>
    <mergeCell ref="A8:AA8"/>
    <mergeCell ref="AB8:AJ8"/>
    <mergeCell ref="A9:AA9"/>
    <mergeCell ref="AB9:AJ9"/>
    <mergeCell ref="A6:AA6"/>
    <mergeCell ref="AB6:AJ6"/>
    <mergeCell ref="A1:AJ1"/>
    <mergeCell ref="A4:AA4"/>
    <mergeCell ref="AB4:AJ4"/>
    <mergeCell ref="A5:AA5"/>
    <mergeCell ref="AB5:AJ5"/>
  </mergeCells>
  <dataValidations count="1">
    <dataValidation type="decimal" operator="greaterThanOrEqual" allowBlank="1" showInputMessage="1" showErrorMessage="1" sqref="AB7:AJ16">
      <formula1>0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  <headerFooter>
    <oddHeader>&amp;L&amp;"Times New Roman,курсив"&amp;10Паспорт программно-технической оснащенности образовательной организации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7"/>
  <sheetViews>
    <sheetView showGridLines="0" zoomScaleNormal="100" workbookViewId="0">
      <selection activeCell="A3" sqref="A3:AJ3"/>
    </sheetView>
  </sheetViews>
  <sheetFormatPr defaultColWidth="9.140625" defaultRowHeight="15" x14ac:dyDescent="0.25"/>
  <cols>
    <col min="1" max="36" width="2.7109375" style="1" customWidth="1"/>
    <col min="37" max="16384" width="9.140625" style="1"/>
  </cols>
  <sheetData>
    <row r="1" spans="1:36" x14ac:dyDescent="0.25">
      <c r="A1" s="48" t="s">
        <v>121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</row>
    <row r="3" spans="1:36" x14ac:dyDescent="0.25">
      <c r="A3" s="66" t="s">
        <v>136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</row>
    <row r="4" spans="1:36" x14ac:dyDescent="0.25">
      <c r="A4" s="81" t="s">
        <v>138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45">
        <v>1179</v>
      </c>
      <c r="N4" s="45"/>
      <c r="O4" s="45"/>
      <c r="P4" s="45"/>
      <c r="Q4" s="81" t="s">
        <v>137</v>
      </c>
      <c r="R4" s="81"/>
    </row>
    <row r="6" spans="1:36" s="2" customFormat="1" ht="30" customHeight="1" x14ac:dyDescent="0.25">
      <c r="A6" s="69" t="s">
        <v>41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 t="s">
        <v>144</v>
      </c>
      <c r="AA6" s="69"/>
      <c r="AB6" s="69"/>
      <c r="AC6" s="69"/>
      <c r="AD6" s="69"/>
      <c r="AE6" s="69" t="s">
        <v>81</v>
      </c>
      <c r="AF6" s="69"/>
      <c r="AG6" s="69"/>
      <c r="AH6" s="69"/>
      <c r="AI6" s="69"/>
      <c r="AJ6" s="69"/>
    </row>
    <row r="7" spans="1:36" x14ac:dyDescent="0.25">
      <c r="A7" s="77" t="s">
        <v>139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80" t="s">
        <v>147</v>
      </c>
      <c r="AA7" s="80"/>
      <c r="AB7" s="80"/>
      <c r="AC7" s="80"/>
      <c r="AD7" s="80"/>
      <c r="AE7" s="85">
        <f>COUNTA('1-1'!F5:AJ5,'1-1'!F14:AJ14,'1-1'!F23:AJ23,'1-1'!F32:AJ32,'1-1'!F41:AJ41)</f>
        <v>4</v>
      </c>
      <c r="AF7" s="85"/>
      <c r="AG7" s="85"/>
      <c r="AH7" s="85"/>
      <c r="AI7" s="85"/>
      <c r="AJ7" s="85"/>
    </row>
    <row r="8" spans="1:36" ht="15" customHeight="1" x14ac:dyDescent="0.25">
      <c r="A8" s="77" t="s">
        <v>140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80" t="s">
        <v>147</v>
      </c>
      <c r="AA8" s="80"/>
      <c r="AB8" s="80"/>
      <c r="AC8" s="80"/>
      <c r="AD8" s="80"/>
      <c r="AE8" s="85">
        <f>'1-1'!A9+'1-1'!A18+'1-1'!A27+'1-1'!A36+'1-1'!A45</f>
        <v>73</v>
      </c>
      <c r="AF8" s="85"/>
      <c r="AG8" s="85"/>
      <c r="AH8" s="85"/>
      <c r="AI8" s="85"/>
      <c r="AJ8" s="85"/>
    </row>
    <row r="9" spans="1:36" x14ac:dyDescent="0.25">
      <c r="A9" s="77" t="s">
        <v>141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80" t="s">
        <v>13</v>
      </c>
      <c r="AA9" s="80"/>
      <c r="AB9" s="80"/>
      <c r="AC9" s="80"/>
      <c r="AD9" s="80"/>
      <c r="AE9" s="85">
        <f>MAX('1-1'!M12:P12,'1-1'!M21:P21,'1-1'!M30:P30,'1-1'!M39:P39,'1-1'!M48:P48)</f>
        <v>100</v>
      </c>
      <c r="AF9" s="85"/>
      <c r="AG9" s="85"/>
      <c r="AH9" s="85"/>
      <c r="AI9" s="85"/>
      <c r="AJ9" s="85"/>
    </row>
    <row r="10" spans="1:36" ht="15" customHeight="1" x14ac:dyDescent="0.25">
      <c r="A10" s="77" t="s">
        <v>191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80" t="s">
        <v>147</v>
      </c>
      <c r="AA10" s="80"/>
      <c r="AB10" s="80"/>
      <c r="AC10" s="80"/>
      <c r="AD10" s="80"/>
      <c r="AE10" s="85">
        <f>SUM(Таблица4[Наличие доступа к ЛВС],Таблица410[Наличие доступа к ЛВС],Таблица411[Наличие доступа к ЛВС],Таблица412[Наличие доступа к ЛВС],Таблица413[Наличие доступа к ЛВС])</f>
        <v>101</v>
      </c>
      <c r="AF10" s="85"/>
      <c r="AG10" s="85"/>
      <c r="AH10" s="85"/>
      <c r="AI10" s="85"/>
      <c r="AJ10" s="85"/>
    </row>
    <row r="11" spans="1:36" x14ac:dyDescent="0.25">
      <c r="A11" s="77" t="s">
        <v>192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80" t="s">
        <v>146</v>
      </c>
      <c r="AA11" s="80"/>
      <c r="AB11" s="80"/>
      <c r="AC11" s="80"/>
      <c r="AD11" s="80"/>
      <c r="AE11" s="86">
        <f>IFERROR(AE10/AE14,0)</f>
        <v>0.74814814814814812</v>
      </c>
      <c r="AF11" s="86"/>
      <c r="AG11" s="86"/>
      <c r="AH11" s="86"/>
      <c r="AI11" s="86"/>
      <c r="AJ11" s="86"/>
    </row>
    <row r="12" spans="1:36" ht="15" customHeight="1" x14ac:dyDescent="0.25">
      <c r="A12" s="77" t="s">
        <v>193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80" t="s">
        <v>147</v>
      </c>
      <c r="AA12" s="80"/>
      <c r="AB12" s="80"/>
      <c r="AC12" s="80"/>
      <c r="AD12" s="80"/>
      <c r="AE12" s="85">
        <f>SUM(Таблица4[Наличие доступа к 
сети Интернет],Таблица410[Наличие доступа к 
сети Интернет],Таблица411[Наличие доступа к 
сети Интернет],Таблица412[Наличие доступа к 
сети Интернет],Таблица413[Наличие доступа к 
сети Интернет])</f>
        <v>71</v>
      </c>
      <c r="AF12" s="85"/>
      <c r="AG12" s="85"/>
      <c r="AH12" s="85"/>
      <c r="AI12" s="85"/>
      <c r="AJ12" s="85"/>
    </row>
    <row r="13" spans="1:36" x14ac:dyDescent="0.25">
      <c r="A13" s="77" t="s">
        <v>194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80" t="s">
        <v>146</v>
      </c>
      <c r="AA13" s="80"/>
      <c r="AB13" s="80"/>
      <c r="AC13" s="80"/>
      <c r="AD13" s="80"/>
      <c r="AE13" s="86">
        <f>IFERROR(AE12/AE14,0)</f>
        <v>0.52592592592592591</v>
      </c>
      <c r="AF13" s="86"/>
      <c r="AG13" s="86"/>
      <c r="AH13" s="86"/>
      <c r="AI13" s="86"/>
      <c r="AJ13" s="86"/>
    </row>
    <row r="14" spans="1:36" ht="15" customHeight="1" x14ac:dyDescent="0.25">
      <c r="A14" s="77" t="s">
        <v>142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80" t="s">
        <v>147</v>
      </c>
      <c r="AA14" s="80"/>
      <c r="AB14" s="80"/>
      <c r="AC14" s="80"/>
      <c r="AD14" s="80"/>
      <c r="AE14" s="85">
        <f>'1-1'!R9+'1-1'!R18+'1-1'!R27+'1-1'!R36+'1-1'!R45</f>
        <v>135</v>
      </c>
      <c r="AF14" s="85"/>
      <c r="AG14" s="85"/>
      <c r="AH14" s="85"/>
      <c r="AI14" s="85"/>
      <c r="AJ14" s="85"/>
    </row>
    <row r="15" spans="1:36" ht="30" customHeight="1" x14ac:dyDescent="0.25">
      <c r="A15" s="77" t="s">
        <v>145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80" t="s">
        <v>147</v>
      </c>
      <c r="AA15" s="80"/>
      <c r="AB15" s="80"/>
      <c r="AC15" s="80"/>
      <c r="AD15" s="80"/>
      <c r="AE15" s="85">
        <f>'2-1'!Y7</f>
        <v>109</v>
      </c>
      <c r="AF15" s="85"/>
      <c r="AG15" s="85"/>
      <c r="AH15" s="85"/>
      <c r="AI15" s="85"/>
      <c r="AJ15" s="85"/>
    </row>
    <row r="16" spans="1:36" ht="30" customHeight="1" x14ac:dyDescent="0.25">
      <c r="A16" s="77" t="s">
        <v>143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80" t="s">
        <v>147</v>
      </c>
      <c r="AA16" s="80"/>
      <c r="AB16" s="80"/>
      <c r="AC16" s="80"/>
      <c r="AD16" s="80"/>
      <c r="AE16" s="85">
        <f>IFERROR(AE15/(M4/100),0)</f>
        <v>9.245122985581002</v>
      </c>
      <c r="AF16" s="85"/>
      <c r="AG16" s="85"/>
      <c r="AH16" s="85"/>
      <c r="AI16" s="85"/>
      <c r="AJ16" s="85"/>
    </row>
    <row r="17" spans="1:36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</sheetData>
  <sheetProtection algorithmName="SHA-512" hashValue="YKFmrmR0RAAVlqBW9Q4JRrogVkgbt/1O9DbzjYRxUc6xjFILt7E82r2MlvRu139SSf6stZkpmRXjhjOgqlpTQg==" saltValue="QA68LyIMgRgbzwxilc21Rw==" spinCount="100000" sheet="1" objects="1" scenarios="1"/>
  <mergeCells count="38">
    <mergeCell ref="AE16:AJ16"/>
    <mergeCell ref="Z13:AD13"/>
    <mergeCell ref="AE13:AJ13"/>
    <mergeCell ref="Z14:AD14"/>
    <mergeCell ref="AE14:AJ14"/>
    <mergeCell ref="Z15:AD15"/>
    <mergeCell ref="AE15:AJ15"/>
    <mergeCell ref="AE10:AJ10"/>
    <mergeCell ref="Z11:AD11"/>
    <mergeCell ref="AE11:AJ11"/>
    <mergeCell ref="Z12:AD12"/>
    <mergeCell ref="AE12:AJ12"/>
    <mergeCell ref="A13:Y13"/>
    <mergeCell ref="A14:Y14"/>
    <mergeCell ref="A15:Y15"/>
    <mergeCell ref="A16:Y16"/>
    <mergeCell ref="Z7:AD7"/>
    <mergeCell ref="A7:Y7"/>
    <mergeCell ref="A8:Y8"/>
    <mergeCell ref="A9:Y9"/>
    <mergeCell ref="A10:Y10"/>
    <mergeCell ref="A11:Y11"/>
    <mergeCell ref="A12:Y12"/>
    <mergeCell ref="Z10:AD10"/>
    <mergeCell ref="Z16:AD16"/>
    <mergeCell ref="AE7:AJ7"/>
    <mergeCell ref="Z8:AD8"/>
    <mergeCell ref="AE8:AJ8"/>
    <mergeCell ref="Z9:AD9"/>
    <mergeCell ref="AE9:AJ9"/>
    <mergeCell ref="Z6:AD6"/>
    <mergeCell ref="AE6:AJ6"/>
    <mergeCell ref="A6:Y6"/>
    <mergeCell ref="A1:AJ1"/>
    <mergeCell ref="A3:AJ3"/>
    <mergeCell ref="A4:L4"/>
    <mergeCell ref="M4:P4"/>
    <mergeCell ref="Q4:R4"/>
  </mergeCells>
  <dataValidations count="1">
    <dataValidation type="whole" operator="greaterThanOrEqual" allowBlank="1" showInputMessage="1" showErrorMessage="1" sqref="M4:P4">
      <formula1>0</formula1>
    </dataValidation>
  </dataValidations>
  <pageMargins left="0.23622047244094491" right="0.23622047244094491" top="0.74803149606299213" bottom="0.35433070866141736" header="0.31496062992125984" footer="0.31496062992125984"/>
  <pageSetup paperSize="9" orientation="portrait" r:id="rId1"/>
  <headerFooter>
    <oddHeader>&amp;L&amp;"Times New Roman,курсив"&amp;10Паспорт программно-технической оснащенности образовательной организации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Подстановка</vt:lpstr>
      <vt:lpstr>1-1</vt:lpstr>
      <vt:lpstr>1-2</vt:lpstr>
      <vt:lpstr>Справка 3</vt:lpstr>
      <vt:lpstr>2-1</vt:lpstr>
      <vt:lpstr>2-2</vt:lpstr>
      <vt:lpstr>Справка 5</vt:lpstr>
      <vt:lpstr>3</vt:lpstr>
      <vt:lpstr>4</vt:lpstr>
      <vt:lpstr>Значения</vt:lpstr>
      <vt:lpstr>Образовательная_организация</vt:lpstr>
      <vt:lpstr>Состояние_ПК</vt:lpstr>
      <vt:lpstr>Тип_видеонаблюдения</vt:lpstr>
      <vt:lpstr>Типк_ПК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2021-11-10T04:36:45Z</dcterms:modified>
</cp:coreProperties>
</file>